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a.paszkiewiczova\Desktop\MZ 22.02.2024\"/>
    </mc:Choice>
  </mc:AlternateContent>
  <xr:revisionPtr revIDLastSave="0" documentId="13_ncr:1_{372F5073-235F-4250-AE12-A4CF7ECF5B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" sheetId="3" r:id="rId1"/>
  </sheets>
  <calcPr calcId="191029"/>
</workbook>
</file>

<file path=xl/calcChain.xml><?xml version="1.0" encoding="utf-8"?>
<calcChain xmlns="http://schemas.openxmlformats.org/spreadsheetml/2006/main">
  <c r="B90" i="3" l="1"/>
  <c r="B91" i="3" s="1"/>
  <c r="B92" i="3" s="1"/>
  <c r="B93" i="3" s="1"/>
  <c r="B94" i="3" s="1"/>
  <c r="B95" i="3" s="1"/>
  <c r="B96" i="3" s="1"/>
  <c r="B97" i="3" s="1"/>
  <c r="B98" i="3" s="1"/>
  <c r="B58" i="3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10" i="3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O36" i="3" l="1"/>
  <c r="O35" i="3"/>
  <c r="O34" i="3"/>
  <c r="O33" i="3"/>
  <c r="O30" i="3"/>
  <c r="K84" i="3"/>
  <c r="K100" i="3"/>
  <c r="R84" i="3"/>
  <c r="R100" i="3"/>
  <c r="O97" i="3"/>
  <c r="R32" i="3"/>
  <c r="R28" i="3"/>
  <c r="R29" i="3"/>
  <c r="R27" i="3"/>
  <c r="O25" i="3"/>
  <c r="R24" i="3"/>
  <c r="R22" i="3"/>
  <c r="R20" i="3"/>
  <c r="K43" i="3" l="1"/>
  <c r="R43" i="3" s="1"/>
  <c r="O43" i="3" s="1"/>
  <c r="K42" i="3" l="1"/>
  <c r="R42" i="3" s="1"/>
  <c r="K41" i="3"/>
  <c r="R41" i="3" s="1"/>
  <c r="O79" i="3"/>
  <c r="O78" i="3" l="1"/>
  <c r="O96" i="3" l="1"/>
  <c r="O64" i="3"/>
  <c r="O48" i="3"/>
  <c r="O71" i="3"/>
  <c r="O75" i="3"/>
  <c r="O73" i="3"/>
  <c r="O74" i="3"/>
  <c r="O47" i="3" l="1"/>
  <c r="O68" i="3"/>
  <c r="O94" i="3" l="1"/>
  <c r="O66" i="3"/>
  <c r="O60" i="3"/>
  <c r="O8" i="3"/>
  <c r="O44" i="3"/>
  <c r="T44" i="3"/>
  <c r="T27" i="3" l="1"/>
  <c r="T29" i="3" l="1"/>
  <c r="T28" i="3"/>
  <c r="K7" i="3" l="1"/>
  <c r="K6" i="3" s="1"/>
  <c r="N102" i="3" l="1"/>
  <c r="T52" i="3" l="1"/>
  <c r="U52" i="3"/>
  <c r="S52" i="3"/>
  <c r="T84" i="3"/>
  <c r="U84" i="3"/>
  <c r="S84" i="3"/>
  <c r="T100" i="3"/>
  <c r="U100" i="3"/>
  <c r="S100" i="3"/>
  <c r="O59" i="3" l="1"/>
  <c r="O61" i="3"/>
  <c r="O83" i="3" l="1"/>
  <c r="O9" i="3"/>
  <c r="O6" i="3" l="1"/>
  <c r="K31" i="3"/>
  <c r="R31" i="3" l="1"/>
  <c r="R52" i="3" s="1"/>
  <c r="O89" i="3"/>
  <c r="O99" i="3" s="1"/>
  <c r="O84" i="3"/>
  <c r="O100" i="3" l="1"/>
  <c r="K52" i="3" l="1"/>
  <c r="K102" i="3" s="1"/>
  <c r="O51" i="3"/>
  <c r="O102" i="3" l="1"/>
  <c r="O52" i="3"/>
</calcChain>
</file>

<file path=xl/sharedStrings.xml><?xml version="1.0" encoding="utf-8"?>
<sst xmlns="http://schemas.openxmlformats.org/spreadsheetml/2006/main" count="209" uniqueCount="144">
  <si>
    <t>Programový rozpočet / začlenenie</t>
  </si>
  <si>
    <t>Stavebná časť</t>
  </si>
  <si>
    <t>Finančná časť</t>
  </si>
  <si>
    <t>Dotácia</t>
  </si>
  <si>
    <t>Poznámky</t>
  </si>
  <si>
    <t>Obdobie</t>
  </si>
  <si>
    <t>P.č.</t>
  </si>
  <si>
    <t>Časť A - Realizácia stavieb</t>
  </si>
  <si>
    <t>Verejné obstarávanie</t>
  </si>
  <si>
    <t>Zmluva o dielo</t>
  </si>
  <si>
    <t>ÚR, SP</t>
  </si>
  <si>
    <t>Popis stavby poznánky</t>
  </si>
  <si>
    <t>Kolaudačné rozhodnutie</t>
  </si>
  <si>
    <t>Zmluvná cena</t>
  </si>
  <si>
    <t>Uhradené</t>
  </si>
  <si>
    <t>Rozdiel</t>
  </si>
  <si>
    <t>schválená</t>
  </si>
  <si>
    <t>žiadaná</t>
  </si>
  <si>
    <t>A</t>
  </si>
  <si>
    <t>B</t>
  </si>
  <si>
    <t>C</t>
  </si>
  <si>
    <t>Časť B - Projekty</t>
  </si>
  <si>
    <t>Zmluva o dielo/objednávka</t>
  </si>
  <si>
    <t>CELKOM časť B</t>
  </si>
  <si>
    <t>Časť C - Inžinierska činnosť</t>
  </si>
  <si>
    <t>CELKOM časť C</t>
  </si>
  <si>
    <t>CELKOM časť A+B+C</t>
  </si>
  <si>
    <t>1.4/637</t>
  </si>
  <si>
    <t>6.4/717</t>
  </si>
  <si>
    <t>10.1/717</t>
  </si>
  <si>
    <t>10.4/717</t>
  </si>
  <si>
    <t>7.1/717</t>
  </si>
  <si>
    <t>7.1/635</t>
  </si>
  <si>
    <t>6.3/717</t>
  </si>
  <si>
    <t>Plánované náklady</t>
  </si>
  <si>
    <t>Plánované  náklady</t>
  </si>
  <si>
    <t>7.1/716</t>
  </si>
  <si>
    <t>MŠ Daxnerová - A4. Spevnené plochy, podľa PD z roku 2019, projektant Ing. TÓTH</t>
  </si>
  <si>
    <t>8.1.1/717</t>
  </si>
  <si>
    <t>VPS - komplexná rekonštrukcia strechy budovy veľkého skleníka</t>
  </si>
  <si>
    <t>6.7./717</t>
  </si>
  <si>
    <t>6.1.2/717</t>
  </si>
  <si>
    <t>CELKOM časť A</t>
  </si>
  <si>
    <t>Odvodnenie plochy pred vínnym domom  -  vsakovanie + líniové žľaby a vytvorenie malého oporného múru za altánkom</t>
  </si>
  <si>
    <t>Mestská tržnica - Riešenie odvodňovacieho žľabu v zadnej časti budovy SO-01 - dĺžka liatinového žľabu 6,0m + 2x plastový lapač + riešenie ochranu proti holubom</t>
  </si>
  <si>
    <t>6.3/635</t>
  </si>
  <si>
    <t>6.4/635</t>
  </si>
  <si>
    <t>Dom smútku - vnútorné maľby, výmena svietidiel, nátery drevených konštrukcii a bezné potrebné údržiavacie práce</t>
  </si>
  <si>
    <t>Vytvorenie uzamykateľných ostrovčekov pre nádoby KO + triedený KO + BRKO - PILOTNÝ PROJEKT - 2 lokality v centre mesta</t>
  </si>
  <si>
    <t xml:space="preserve">Rekonštrukcia koncertnej sály na ul. Koháryho </t>
  </si>
  <si>
    <t>VPS</t>
  </si>
  <si>
    <t>PD - Vytvorenie uzamykateľných ostrovčekov pre nádoby KO + triedený KO + BRKO</t>
  </si>
  <si>
    <t>Geodetické práce (výškopis a polohopis podľa potreby pre plánované investičné plány)</t>
  </si>
  <si>
    <t>Riešenie zelenej plochy na Koháryho námestí - pred MsP a Denným stacionárom (celý úsek od papierníctva až po ul. Vajanského, dĺžka 81m, celková plocha cca. 480 m2)</t>
  </si>
  <si>
    <t xml:space="preserve">MSKS - Zateplenie objektu Mestského kultúrneho strediska vo Fiľakove, Námestie Slobody 30, 986 01 FIĽAKOVO </t>
  </si>
  <si>
    <t>6.1.2/716</t>
  </si>
  <si>
    <t>Oprava siete verejného osvetlenie pri bytovom dome na Farskej lúke, vedľa nového detského ihriska</t>
  </si>
  <si>
    <t xml:space="preserve">očakávaná </t>
  </si>
  <si>
    <t>očakávaná</t>
  </si>
  <si>
    <t>Revitalizácia jazierska v parku</t>
  </si>
  <si>
    <t>kontrola</t>
  </si>
  <si>
    <t>ASFALTOVANIE</t>
  </si>
  <si>
    <t>Odkonárenie a výrub stromov</t>
  </si>
  <si>
    <t>Komplexná rekonštrukcia kúrenia hlavnej budovy VPS</t>
  </si>
  <si>
    <t xml:space="preserve">STAVEBNÝ DOZOR - Spevnenie existujúcich hlavných prašných miestnych komunikácií na ul. Bottova medzi bytovými domami </t>
  </si>
  <si>
    <t>Predchádzanie vzniku BRKO so zavedeným jeho zberu a zhodnocovanie vo Fiľakove</t>
  </si>
  <si>
    <t>MSKS - klimatizácia + doplnenie osvetlenia na hlavnom javisku + javisková technika pre bábkové divadlo (vybavenie + presnosné zariadenia osvetlenia a ozvučenia do bábkového divadla)</t>
  </si>
  <si>
    <t>PD - Revitalizácia jazierska v parku</t>
  </si>
  <si>
    <t>10.1/716</t>
  </si>
  <si>
    <r>
      <t xml:space="preserve">klimatizácia </t>
    </r>
    <r>
      <rPr>
        <b/>
        <sz val="11"/>
        <rFont val="Arial CE"/>
        <charset val="238"/>
      </rPr>
      <t xml:space="preserve">122 160 € </t>
    </r>
    <r>
      <rPr>
        <sz val="11"/>
        <rFont val="Arial CE"/>
        <charset val="238"/>
      </rPr>
      <t>+ osvetlenie + čistič vzduchu</t>
    </r>
    <r>
      <rPr>
        <b/>
        <sz val="11"/>
        <rFont val="Arial CE"/>
        <charset val="238"/>
      </rPr>
      <t xml:space="preserve">              51 000 €</t>
    </r>
    <r>
      <rPr>
        <sz val="11"/>
        <rFont val="Arial CE"/>
        <charset val="238"/>
      </rPr>
      <t xml:space="preserve"> - Mesto poskytuje len kapitálový transfer na spolufinancovanie. </t>
    </r>
    <r>
      <rPr>
        <sz val="11"/>
        <color rgb="FFFF0000"/>
        <rFont val="Arial CE"/>
        <charset val="238"/>
      </rPr>
      <t>POZOR: nemáme kompletnú PD-chýba ešte sekanie, vyspravenie, kotvenie klimatických zariadení a podobné.Nutné dať vypracovať PD. To znamená, že predpokladané náklady budú vyššie!!!</t>
    </r>
  </si>
  <si>
    <t>Spracovateľ: 11 400 €                                                                                           Obstarávateľ: 3 000 €</t>
  </si>
  <si>
    <t>Komplexná rekonštrukcia budovy MsÚ</t>
  </si>
  <si>
    <t>Rekonštrulcia balkónov na budove Domov dôchodcov</t>
  </si>
  <si>
    <t>CENA AKTUÁLNA 10/2022</t>
  </si>
  <si>
    <t xml:space="preserve">PD - Riešenie dopravnej a architektonickej situácie pred Gymnáziomom - križovatka ul. Sáldkovičova a ul. SNP, plocha 1230 m2 </t>
  </si>
  <si>
    <t>Vybudovanie stanovišťa pre separovaný zber na ul. Gorkého, ul. Kalayová</t>
  </si>
  <si>
    <t>13.1/717</t>
  </si>
  <si>
    <t>12.6/635</t>
  </si>
  <si>
    <t>6.1.3/717</t>
  </si>
  <si>
    <t>6.3/716</t>
  </si>
  <si>
    <t>Rekonštrukcia koncertnej sály na ul. Koháryho - nátery existujúcej krytiny strechy</t>
  </si>
  <si>
    <t>REÁLNE         vlastné prostriedky             z rozpočtu</t>
  </si>
  <si>
    <t>ÚSPORA /  NAVYŠE NÁKLADY oproti predpokladom</t>
  </si>
  <si>
    <t>Nový plynový kotol do koncertnej sály</t>
  </si>
  <si>
    <t>BROWNFIELD - oprava zadnej steny za TRAFOM</t>
  </si>
  <si>
    <t>Cyklochodník - dodatočná oprava betónového muriva</t>
  </si>
  <si>
    <t>R E G I S T E R    I N V E S T Í C I Í    2 0 2 4</t>
  </si>
  <si>
    <t>R O K    2 0 2 4</t>
  </si>
  <si>
    <t>Výmena živičného krytu na ul.Železničná - od križovatky na ul. Biskupická smerom na stanicu ŽSR - 4435 m2</t>
  </si>
  <si>
    <t>ul. Malocintorínska - 1670 m2</t>
  </si>
  <si>
    <r>
      <t xml:space="preserve">TECNICKÁ INFRAŠTRUKTÚRA úprava povrchov MK                  </t>
    </r>
    <r>
      <rPr>
        <b/>
        <u/>
        <sz val="10"/>
        <rFont val="Arial CE"/>
        <charset val="238"/>
      </rPr>
      <t xml:space="preserve">CELKOVÉ PREPOKL. NÁKLADY 176 125,- EUR, </t>
    </r>
    <r>
      <rPr>
        <b/>
        <sz val="10"/>
        <rFont val="Arial CE"/>
        <charset val="238"/>
      </rPr>
      <t xml:space="preserve">                            </t>
    </r>
    <r>
      <rPr>
        <b/>
        <u/>
        <sz val="10"/>
        <rFont val="Arial CE"/>
        <charset val="238"/>
      </rPr>
      <t xml:space="preserve">plocha celkom 7 045  m2 </t>
    </r>
  </si>
  <si>
    <t>Výmena živičného krytu na ul. Baštová - 940 m2 (2 vrstvy asfaltu - neúnosný podklad)</t>
  </si>
  <si>
    <t>/717</t>
  </si>
  <si>
    <r>
      <t xml:space="preserve">CURI - Spevnenie existujúcich hlavných prašných miestnych komunikácií na ul. Bottova medzi bytovými domami - </t>
    </r>
    <r>
      <rPr>
        <b/>
        <sz val="10"/>
        <rFont val="Arial CE"/>
        <charset val="238"/>
      </rPr>
      <t>SPOLUFINANCOVANIE UŽ 8%</t>
    </r>
  </si>
  <si>
    <t>Vybudovanie chodníka vedľa štátnej cesty II/571 - nam. Padlých hrdinov s napojením na chodník pred BILLOU</t>
  </si>
  <si>
    <r>
      <t xml:space="preserve">CURI - Vybudovanie spevnených plôch na  na ul. Jilemnického, Puškinova a Švermova         </t>
    </r>
    <r>
      <rPr>
        <b/>
        <sz val="10"/>
        <rFont val="Arial CE"/>
        <charset val="238"/>
      </rPr>
      <t xml:space="preserve">SPOLUFINANCOVANIE UŽ 8% </t>
    </r>
    <r>
      <rPr>
        <sz val="10"/>
        <rFont val="Arial CE"/>
        <charset val="238"/>
      </rPr>
      <t xml:space="preserve"> </t>
    </r>
  </si>
  <si>
    <r>
      <t xml:space="preserve">CURI - Revitalizácia spevnených plôch, miestnej komunikácie a riešenie parkovania v predstaničných priestoroch           </t>
    </r>
    <r>
      <rPr>
        <b/>
        <sz val="10"/>
        <rFont val="Arial CE"/>
        <charset val="238"/>
      </rPr>
      <t>SPOLUFINANCOVANIE UŽ 8%</t>
    </r>
  </si>
  <si>
    <t>Kvalitné a inkluzívne vzdelávanie na ZŠ Štefana Koháryho II vo Fiľakove</t>
  </si>
  <si>
    <t>ÚPN - Koncept + SEA v roku 2024</t>
  </si>
  <si>
    <t>ÚPN - Koncept – variantné riešenia návrhu v roku 2024</t>
  </si>
  <si>
    <r>
      <t xml:space="preserve">PD - MSKS - klimatizácia + doplnenie osvetlenia na hlavnom javisku + javisková technika pre bábkové divadlo (vybavenie + presnosné zariadenia osvetlenia a ozvučenia do bábkového divadla) - </t>
    </r>
    <r>
      <rPr>
        <b/>
        <sz val="10"/>
        <rFont val="Arial CE"/>
        <charset val="238"/>
      </rPr>
      <t>dopracovanie existujúcej PD</t>
    </r>
  </si>
  <si>
    <r>
      <t xml:space="preserve">PD - Kvalitné a inkluzívne vzdelávanie na ZŠ Štefana Koháryho II vo Fiľakove - </t>
    </r>
    <r>
      <rPr>
        <b/>
        <sz val="10"/>
        <rFont val="Arial CE"/>
        <charset val="238"/>
      </rPr>
      <t>dopracovanie existujúcej PD</t>
    </r>
  </si>
  <si>
    <t xml:space="preserve">STAVEBNÝ DOZOR - Vybudovanie spevnených plôch na  na ul. Jilemnického, Puškinova a Švermova -  ZAZMLUVNENÁ SUMA                                                </t>
  </si>
  <si>
    <t>STAVEBNÝ DOZOR - Revitalizácia spevnených plôch, miestnej komunikácie a riešenie parkovania v predstaničných priestoroch                                                                         RN=1 300 000 €, občianske, stupeň III, 70 959€ až 83 200€- priemer  77 049 €, SD = 15% =11 560 € bez DPH</t>
  </si>
  <si>
    <t>VEREJNÉ OBSTARÁVANIE - stavby nad 180 000€ bez DPH, CELKOM 3x 2 000€ = 6000 €</t>
  </si>
  <si>
    <t>VYPRACOVANIE PASPORTU dopravných značiek</t>
  </si>
  <si>
    <t>DHZ - vybudovanie čerpacej stanice pre vodu v areáli BROWNFIELD</t>
  </si>
  <si>
    <r>
      <t xml:space="preserve">Komplexná obnova horného hradu vo Fiľakove     </t>
    </r>
    <r>
      <rPr>
        <b/>
        <sz val="10"/>
        <rFont val="Arial CE"/>
        <charset val="238"/>
      </rPr>
      <t>SPOLUFINANCOVANIE UŽ 8%</t>
    </r>
  </si>
  <si>
    <t>STAVEBNÝ DOZOR - zateplenie fasády MSKS                                  RN=1 140 000 €, občianske, stupeň III, 62 712€ až 73 516€- priemer  68 114 €, SD = 15% =10 217 € bez DPH</t>
  </si>
  <si>
    <t>PD - Kompolexná rekonštrukcia strechy nad vlastivedným muzeom</t>
  </si>
  <si>
    <t>Oplotenie mestského cintorína - I. etapa - zo strany št. cesty II/571</t>
  </si>
  <si>
    <t xml:space="preserve">PD - Oplotenie mestského cintorína (PD bude na celý areál cintorína, rozdelený na 2 časti - I. a II. Etapa) </t>
  </si>
  <si>
    <t>Preložka nadzemných vedení NN siete do podzemia pred budovou MsÚ (3 stĺpy)</t>
  </si>
  <si>
    <t>PD - Suché poldre na malých vodných tokoch Výhliadke a Klatov</t>
  </si>
  <si>
    <t>PD - Rekonštrukcia verejného osvetlenie v meste Fiľakovo</t>
  </si>
  <si>
    <t>PD - Športová infraštruktúra - bezečká dráha na FTC</t>
  </si>
  <si>
    <t>Autorský dozor na stavbe - Komplexná rekonštrukcia budovy MsÚ</t>
  </si>
  <si>
    <t>PD - Fotovoltaika na dvoch budovách - ZUŠ, Kolkáreň</t>
  </si>
  <si>
    <t xml:space="preserve">PD -TDZ podĺa požiadaviek občanov </t>
  </si>
  <si>
    <t>PD - Preložka nadzemných vedení NN siete do podzemia pred budovou MsÚ + Trhová + Koháryho  - len oprávnená osoba</t>
  </si>
  <si>
    <t>PD - Preložka nadzemných vedení NN siete v rámci stavby "CYKLOCHODNÍK III.etapa" - len oprávnená osoba</t>
  </si>
  <si>
    <t>PD - Kanalizácia + ČOV / prečerpávačka na ul. Mlynská</t>
  </si>
  <si>
    <r>
      <t xml:space="preserve">PD - MSKS Aktualizácia výkresov + RR  - </t>
    </r>
    <r>
      <rPr>
        <b/>
        <sz val="10"/>
        <rFont val="Arial CE"/>
        <charset val="238"/>
      </rPr>
      <t>dopracovanie existujúcej PD</t>
    </r>
  </si>
  <si>
    <r>
      <t xml:space="preserve">PD - revitalizácia spevnených plôch, miestnej komunikácie a riešenie parkovania predstaičných preistoroch - </t>
    </r>
    <r>
      <rPr>
        <b/>
        <sz val="11"/>
        <rFont val="Times New Roman"/>
        <family val="1"/>
        <charset val="238"/>
      </rPr>
      <t>prepracovanie existujúcej PD podľa výzvy</t>
    </r>
  </si>
  <si>
    <t>STAVEBNÝ DOZOR - Rekonštrukcia budovy MsÚ                                  RN=2 400 000 €, občianske, stupeň III, 115 138 € až 134 992 € priemer  125 065 €, SD = 15% =18 759 € bez DPH</t>
  </si>
  <si>
    <r>
      <t xml:space="preserve">PD - „revitalizácia spevnených plôch, miestnej komunikácie a riešenie parkovania v predstaničných priestoroch - </t>
    </r>
    <r>
      <rPr>
        <b/>
        <sz val="11"/>
        <rFont val="Times New Roman"/>
        <family val="1"/>
        <charset val="238"/>
      </rPr>
      <t>OCHRANA KÁBLOV</t>
    </r>
  </si>
  <si>
    <t>Náklady na odstránenie starých budov - ul. Baštová a ul. Bottova</t>
  </si>
  <si>
    <t>Menšie stavebné úpravy na na chodníkoch - riešenie osvetlenia prechodu pre chodcov (pri Pepite), vybudovanie nového prechodu pre chodcov na ul. Jilemnického s napojením na štátnu cestu II/571 a rekonštrukcia  prechodu pre chodcov na ul. Lučenská   (pri záhradníctve Barna), riešenie chodníka pred Gymnáziomom pri novej riešenej križovatke</t>
  </si>
  <si>
    <r>
      <t xml:space="preserve">PD - Zeteplenie budovy ZŠ Štefana Koháryho II vo Fiľakove - </t>
    </r>
    <r>
      <rPr>
        <b/>
        <sz val="10"/>
        <rFont val="Arial CE"/>
        <charset val="238"/>
      </rPr>
      <t>PREPRACOVANIE existujúcej PD podľa výzvy (zrušenie plynových kotlov)</t>
    </r>
  </si>
  <si>
    <r>
      <t xml:space="preserve">PD - Zeteplenie budovy Farská lúka ZŠ vo Fiľakove - </t>
    </r>
    <r>
      <rPr>
        <b/>
        <sz val="10"/>
        <rFont val="Arial CE"/>
        <charset val="238"/>
      </rPr>
      <t>PREPRACOVANIE existujúcej PD podľa výzvy (zrušenie plynových kotlov)</t>
    </r>
  </si>
  <si>
    <t>PD - Bleskozvod na budove "C" - areál ZŠ Štefana Koháryho II vo Fiľakove</t>
  </si>
  <si>
    <t>Rekonštrukcia a modernizácia bežeckej dráhy v areály štadiónu</t>
  </si>
  <si>
    <r>
      <rPr>
        <u/>
        <sz val="10"/>
        <rFont val="Arial CE"/>
        <charset val="238"/>
      </rPr>
      <t xml:space="preserve">Montáž vodorovných a zvislých TDZ podĺa požiadaviek občanov </t>
    </r>
    <r>
      <rPr>
        <sz val="10"/>
        <rFont val="Arial CE"/>
        <charset val="238"/>
      </rPr>
      <t xml:space="preserve">                                                                                        1) Montáž dopravného zrkadla na krozovatke ul. Kalinčiakova a Moyzesova                                                                                 2) vyznačenie autobusovej zastávky na ul. Biskupická pred prevádzkou Victory                                                                                                         3) Jednosmernenie časti ul. daxnerova smerom na Farskú lúku</t>
    </r>
  </si>
  <si>
    <r>
      <t xml:space="preserve">Zateplenie budov - Farská lúka ZŠ  - bez spojovacej chodby                      </t>
    </r>
    <r>
      <rPr>
        <b/>
        <sz val="10"/>
        <rFont val="Arial CE"/>
        <charset val="238"/>
      </rPr>
      <t>SPOLUFINANCOVANIE MÔŽE BYŤ AJ 0%</t>
    </r>
  </si>
  <si>
    <r>
      <t xml:space="preserve">Zateplenie budov - Farská lúka ZŠ  Mocsáryho - bez spojovacej chodby                                                                                      </t>
    </r>
    <r>
      <rPr>
        <b/>
        <sz val="10"/>
        <rFont val="Arial CE"/>
        <charset val="238"/>
      </rPr>
      <t>SPOLUFINANCOVANIE MÔŽE BYŤ AJ 0%</t>
    </r>
  </si>
  <si>
    <r>
      <t xml:space="preserve">Zateplenie budov - ZŠ Štefana Koháryho II -  bez spojovacej chodby          </t>
    </r>
    <r>
      <rPr>
        <b/>
        <sz val="10"/>
        <rFont val="Arial CE"/>
        <charset val="238"/>
      </rPr>
      <t xml:space="preserve">                                               SPOLUFINANCOVANIE MÔŽE BYŤ AJ 0%</t>
    </r>
  </si>
  <si>
    <t>Nepredvídané náklady pre investície</t>
  </si>
  <si>
    <t xml:space="preserve">FOTOVOLTIKA NA BUDOVÁCH vo vlastníctve mesta                       Lokalita 1
Základná škola, Farská lúka 1598/64A, Fiľakovo, jedáleň
Lokalita 2
 ZŠ Školská 1 Fiľakovo, Školská 1, Fiľakovo, hlavná budova
Lokalita 3
ZŠ Školská 1 Fiľakovo, Školská 1, Fiľakovo, hlavná budova
Lokalita 4
Farská lúka ZŠ  Mocsáryho - spojovacia chodba
Lokalita 5
Základná Umelecká Škola, hlavná budova 
Lokalita 6
Kolkáreň, hlavná budova </t>
  </si>
  <si>
    <t>Výška spolufinancovania je vo výške 70% z reálnej sumy</t>
  </si>
  <si>
    <t>PLÁNOVANÉ NÁKLADY PRE ROK 2025</t>
  </si>
  <si>
    <t>PLÁNOVANÁ INVESTÍCIA PRE ROK 2025</t>
  </si>
  <si>
    <t>PREDPOKL. vlastné prostriedky             z rozpočtu</t>
  </si>
  <si>
    <t>POSTUPNÁ REKONšTRUKCIA EXISTUJÚCICH BUDOV V AREÁLI BROWNFIELD</t>
  </si>
  <si>
    <t>PD   -Návrh dreveného prístrešku pred domom smútku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</si>
</sst>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37" x14ac:knownFonts="1">
    <font>
      <sz val="10"/>
      <name val="Arial CE"/>
      <charset val="238"/>
    </font>
    <font>
      <sz val="10"/>
      <name val="Arial CE"/>
      <charset val="238"/>
    </font>
    <font>
      <b/>
      <sz val="20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 CE"/>
      <charset val="238"/>
    </font>
    <font>
      <b/>
      <sz val="11"/>
      <name val="Arial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sz val="14"/>
      <name val="Arial CE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strike/>
      <sz val="11"/>
      <name val="Arial"/>
      <family val="2"/>
      <charset val="238"/>
    </font>
    <font>
      <sz val="18"/>
      <name val="Arial CE"/>
      <family val="2"/>
      <charset val="238"/>
    </font>
    <font>
      <sz val="11"/>
      <color rgb="FFFF0000"/>
      <name val="Arial CE"/>
      <charset val="238"/>
    </font>
    <font>
      <b/>
      <sz val="14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 CE"/>
      <charset val="238"/>
    </font>
    <font>
      <b/>
      <sz val="16"/>
      <color rgb="FFFF0000"/>
      <name val="Arial CE"/>
      <charset val="238"/>
    </font>
    <font>
      <b/>
      <sz val="18"/>
      <color rgb="FFFF0000"/>
      <name val="Arial CE"/>
      <charset val="238"/>
    </font>
    <font>
      <b/>
      <sz val="16"/>
      <color rgb="FFFF0000"/>
      <name val="Arial CE"/>
      <family val="2"/>
      <charset val="238"/>
    </font>
    <font>
      <u/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7">
    <xf numFmtId="0" fontId="0" fillId="0" borderId="0" xfId="0"/>
    <xf numFmtId="164" fontId="0" fillId="0" borderId="0" xfId="1" applyFont="1"/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" fontId="5" fillId="0" borderId="0" xfId="0" applyNumberFormat="1" applyFont="1"/>
    <xf numFmtId="4" fontId="15" fillId="0" borderId="0" xfId="0" applyNumberFormat="1" applyFont="1"/>
    <xf numFmtId="4" fontId="16" fillId="0" borderId="0" xfId="0" applyNumberFormat="1" applyFont="1"/>
    <xf numFmtId="4" fontId="10" fillId="0" borderId="0" xfId="0" applyNumberFormat="1" applyFont="1"/>
    <xf numFmtId="0" fontId="0" fillId="0" borderId="31" xfId="0" applyBorder="1"/>
    <xf numFmtId="0" fontId="20" fillId="0" borderId="0" xfId="0" applyFont="1"/>
    <xf numFmtId="0" fontId="9" fillId="0" borderId="0" xfId="0" applyFont="1"/>
    <xf numFmtId="0" fontId="2" fillId="0" borderId="0" xfId="0" applyFont="1" applyAlignment="1">
      <alignment horizontal="center" vertical="center" wrapText="1"/>
    </xf>
    <xf numFmtId="0" fontId="0" fillId="7" borderId="14" xfId="0" applyFill="1" applyBorder="1" applyAlignment="1">
      <alignment horizontal="left" vertical="center" wrapText="1"/>
    </xf>
    <xf numFmtId="49" fontId="7" fillId="7" borderId="14" xfId="0" applyNumberFormat="1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0" fillId="7" borderId="21" xfId="0" applyFill="1" applyBorder="1" applyAlignment="1">
      <alignment horizontal="left" vertical="center" wrapText="1"/>
    </xf>
    <xf numFmtId="49" fontId="7" fillId="7" borderId="21" xfId="0" applyNumberFormat="1" applyFont="1" applyFill="1" applyBorder="1" applyAlignment="1">
      <alignment horizontal="center" vertical="center" wrapText="1"/>
    </xf>
    <xf numFmtId="4" fontId="8" fillId="7" borderId="21" xfId="0" applyNumberFormat="1" applyFont="1" applyFill="1" applyBorder="1" applyAlignment="1">
      <alignment horizontal="right" vertical="center"/>
    </xf>
    <xf numFmtId="4" fontId="8" fillId="7" borderId="21" xfId="0" applyNumberFormat="1" applyFont="1" applyFill="1" applyBorder="1" applyAlignment="1">
      <alignment horizontal="right" vertical="center" wrapText="1"/>
    </xf>
    <xf numFmtId="4" fontId="8" fillId="7" borderId="14" xfId="0" applyNumberFormat="1" applyFont="1" applyFill="1" applyBorder="1" applyAlignment="1">
      <alignment horizontal="right" vertical="center" wrapText="1"/>
    </xf>
    <xf numFmtId="0" fontId="0" fillId="7" borderId="0" xfId="0" applyFill="1"/>
    <xf numFmtId="0" fontId="0" fillId="7" borderId="21" xfId="0" applyFill="1" applyBorder="1" applyAlignment="1">
      <alignment horizontal="center" vertical="center" wrapText="1"/>
    </xf>
    <xf numFmtId="4" fontId="10" fillId="7" borderId="21" xfId="0" applyNumberFormat="1" applyFont="1" applyFill="1" applyBorder="1" applyAlignment="1">
      <alignment horizontal="right" vertical="center" wrapText="1"/>
    </xf>
    <xf numFmtId="0" fontId="0" fillId="7" borderId="21" xfId="0" applyFill="1" applyBorder="1" applyAlignment="1" applyProtection="1">
      <alignment vertical="center" wrapText="1"/>
      <protection locked="0"/>
    </xf>
    <xf numFmtId="4" fontId="13" fillId="7" borderId="21" xfId="0" applyNumberFormat="1" applyFont="1" applyFill="1" applyBorder="1" applyAlignment="1">
      <alignment horizontal="center" vertical="center" wrapText="1"/>
    </xf>
    <xf numFmtId="4" fontId="0" fillId="7" borderId="21" xfId="0" applyNumberFormat="1" applyFill="1" applyBorder="1" applyAlignment="1">
      <alignment horizontal="right" vertical="center" wrapText="1"/>
    </xf>
    <xf numFmtId="4" fontId="0" fillId="7" borderId="21" xfId="0" applyNumberFormat="1" applyFill="1" applyBorder="1"/>
    <xf numFmtId="0" fontId="0" fillId="7" borderId="21" xfId="0" applyFill="1" applyBorder="1"/>
    <xf numFmtId="4" fontId="8" fillId="7" borderId="14" xfId="0" applyNumberFormat="1" applyFont="1" applyFill="1" applyBorder="1" applyAlignment="1">
      <alignment horizontal="right" vertical="center"/>
    </xf>
    <xf numFmtId="4" fontId="0" fillId="7" borderId="14" xfId="0" applyNumberFormat="1" applyFill="1" applyBorder="1" applyAlignment="1">
      <alignment horizontal="right" vertical="center" wrapText="1"/>
    </xf>
    <xf numFmtId="4" fontId="13" fillId="7" borderId="21" xfId="0" applyNumberFormat="1" applyFont="1" applyFill="1" applyBorder="1"/>
    <xf numFmtId="4" fontId="8" fillId="8" borderId="21" xfId="0" applyNumberFormat="1" applyFont="1" applyFill="1" applyBorder="1" applyAlignment="1">
      <alignment horizontal="right" vertical="center" wrapText="1"/>
    </xf>
    <xf numFmtId="4" fontId="8" fillId="8" borderId="21" xfId="0" applyNumberFormat="1" applyFont="1" applyFill="1" applyBorder="1" applyAlignment="1">
      <alignment horizontal="right" vertical="center"/>
    </xf>
    <xf numFmtId="4" fontId="13" fillId="8" borderId="21" xfId="0" applyNumberFormat="1" applyFont="1" applyFill="1" applyBorder="1" applyAlignment="1">
      <alignment horizontal="right" vertical="center"/>
    </xf>
    <xf numFmtId="4" fontId="13" fillId="8" borderId="21" xfId="0" applyNumberFormat="1" applyFont="1" applyFill="1" applyBorder="1"/>
    <xf numFmtId="4" fontId="13" fillId="8" borderId="14" xfId="0" applyNumberFormat="1" applyFont="1" applyFill="1" applyBorder="1"/>
    <xf numFmtId="4" fontId="13" fillId="8" borderId="20" xfId="0" applyNumberFormat="1" applyFont="1" applyFill="1" applyBorder="1" applyAlignment="1">
      <alignment horizontal="right" vertical="center" wrapText="1"/>
    </xf>
    <xf numFmtId="4" fontId="13" fillId="8" borderId="21" xfId="0" applyNumberFormat="1" applyFont="1" applyFill="1" applyBorder="1" applyAlignment="1">
      <alignment horizontal="right" vertical="center" wrapText="1"/>
    </xf>
    <xf numFmtId="0" fontId="0" fillId="8" borderId="0" xfId="0" applyFill="1"/>
    <xf numFmtId="4" fontId="13" fillId="7" borderId="14" xfId="0" applyNumberFormat="1" applyFont="1" applyFill="1" applyBorder="1"/>
    <xf numFmtId="0" fontId="7" fillId="7" borderId="21" xfId="0" applyFont="1" applyFill="1" applyBorder="1" applyAlignment="1">
      <alignment horizontal="center" vertical="center" wrapText="1"/>
    </xf>
    <xf numFmtId="4" fontId="13" fillId="7" borderId="21" xfId="0" applyNumberFormat="1" applyFont="1" applyFill="1" applyBorder="1" applyAlignment="1">
      <alignment vertical="center"/>
    </xf>
    <xf numFmtId="4" fontId="13" fillId="7" borderId="14" xfId="0" applyNumberFormat="1" applyFont="1" applyFill="1" applyBorder="1" applyAlignment="1">
      <alignment horizontal="center" vertical="center" wrapText="1"/>
    </xf>
    <xf numFmtId="0" fontId="0" fillId="7" borderId="21" xfId="0" applyFill="1" applyBorder="1" applyAlignment="1">
      <alignment vertical="center"/>
    </xf>
    <xf numFmtId="14" fontId="22" fillId="7" borderId="14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Border="1"/>
    <xf numFmtId="4" fontId="19" fillId="7" borderId="14" xfId="0" applyNumberFormat="1" applyFont="1" applyFill="1" applyBorder="1"/>
    <xf numFmtId="4" fontId="8" fillId="7" borderId="21" xfId="0" applyNumberFormat="1" applyFont="1" applyFill="1" applyBorder="1"/>
    <xf numFmtId="14" fontId="0" fillId="7" borderId="21" xfId="0" applyNumberFormat="1" applyFill="1" applyBorder="1" applyAlignment="1">
      <alignment horizontal="center" vertical="center" wrapText="1"/>
    </xf>
    <xf numFmtId="4" fontId="0" fillId="8" borderId="21" xfId="0" applyNumberFormat="1" applyFill="1" applyBorder="1" applyAlignment="1">
      <alignment horizontal="right" vertical="center"/>
    </xf>
    <xf numFmtId="0" fontId="18" fillId="7" borderId="21" xfId="0" applyFont="1" applyFill="1" applyBorder="1" applyAlignment="1">
      <alignment horizontal="center" vertical="center" wrapText="1"/>
    </xf>
    <xf numFmtId="0" fontId="0" fillId="7" borderId="21" xfId="0" applyFill="1" applyBorder="1" applyAlignment="1">
      <alignment vertical="center" wrapText="1"/>
    </xf>
    <xf numFmtId="0" fontId="13" fillId="7" borderId="21" xfId="0" applyFont="1" applyFill="1" applyBorder="1" applyAlignment="1">
      <alignment vertical="center" wrapText="1"/>
    </xf>
    <xf numFmtId="4" fontId="13" fillId="8" borderId="14" xfId="0" applyNumberFormat="1" applyFont="1" applyFill="1" applyBorder="1" applyAlignment="1">
      <alignment horizontal="right" vertical="center"/>
    </xf>
    <xf numFmtId="0" fontId="0" fillId="7" borderId="14" xfId="0" applyFill="1" applyBorder="1"/>
    <xf numFmtId="4" fontId="7" fillId="0" borderId="14" xfId="0" applyNumberFormat="1" applyFont="1" applyBorder="1" applyAlignment="1">
      <alignment horizontal="center" vertical="center" wrapText="1"/>
    </xf>
    <xf numFmtId="4" fontId="0" fillId="0" borderId="0" xfId="0" applyNumberFormat="1"/>
    <xf numFmtId="49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19" fillId="7" borderId="14" xfId="0" applyNumberFormat="1" applyFont="1" applyFill="1" applyBorder="1" applyAlignment="1">
      <alignment horizontal="right" vertical="center" wrapText="1"/>
    </xf>
    <xf numFmtId="4" fontId="17" fillId="7" borderId="21" xfId="0" applyNumberFormat="1" applyFont="1" applyFill="1" applyBorder="1" applyAlignment="1">
      <alignment horizontal="right" vertical="center"/>
    </xf>
    <xf numFmtId="4" fontId="17" fillId="7" borderId="21" xfId="0" applyNumberFormat="1" applyFont="1" applyFill="1" applyBorder="1" applyAlignment="1">
      <alignment horizontal="right" vertical="center" wrapText="1"/>
    </xf>
    <xf numFmtId="4" fontId="7" fillId="8" borderId="14" xfId="0" applyNumberFormat="1" applyFont="1" applyFill="1" applyBorder="1" applyAlignment="1">
      <alignment horizontal="right" vertical="center"/>
    </xf>
    <xf numFmtId="4" fontId="13" fillId="7" borderId="21" xfId="0" applyNumberFormat="1" applyFont="1" applyFill="1" applyBorder="1" applyAlignment="1">
      <alignment horizontal="right" vertical="center"/>
    </xf>
    <xf numFmtId="4" fontId="7" fillId="0" borderId="21" xfId="0" applyNumberFormat="1" applyFont="1" applyBorder="1" applyAlignment="1">
      <alignment horizontal="center" vertical="center" wrapText="1"/>
    </xf>
    <xf numFmtId="4" fontId="0" fillId="0" borderId="21" xfId="0" applyNumberFormat="1" applyBorder="1" applyAlignment="1">
      <alignment horizontal="right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" fontId="13" fillId="0" borderId="21" xfId="0" applyNumberFormat="1" applyFont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3" fillId="7" borderId="21" xfId="0" applyFont="1" applyFill="1" applyBorder="1" applyAlignment="1">
      <alignment wrapText="1"/>
    </xf>
    <xf numFmtId="0" fontId="14" fillId="0" borderId="41" xfId="0" applyFont="1" applyBorder="1" applyAlignment="1">
      <alignment horizontal="center" vertical="center" wrapText="1"/>
    </xf>
    <xf numFmtId="0" fontId="13" fillId="7" borderId="14" xfId="0" applyFont="1" applyFill="1" applyBorder="1" applyAlignment="1">
      <alignment wrapText="1"/>
    </xf>
    <xf numFmtId="0" fontId="0" fillId="0" borderId="38" xfId="0" applyBorder="1"/>
    <xf numFmtId="0" fontId="7" fillId="0" borderId="21" xfId="0" applyFont="1" applyBorder="1" applyAlignment="1">
      <alignment horizontal="center" vertical="center" wrapText="1"/>
    </xf>
    <xf numFmtId="4" fontId="5" fillId="0" borderId="10" xfId="0" applyNumberFormat="1" applyFont="1" applyBorder="1"/>
    <xf numFmtId="4" fontId="0" fillId="7" borderId="24" xfId="0" applyNumberFormat="1" applyFill="1" applyBorder="1" applyAlignment="1">
      <alignment horizontal="right" vertical="center" wrapText="1"/>
    </xf>
    <xf numFmtId="4" fontId="8" fillId="7" borderId="19" xfId="0" applyNumberFormat="1" applyFont="1" applyFill="1" applyBorder="1" applyAlignment="1">
      <alignment horizontal="right" vertical="center"/>
    </xf>
    <xf numFmtId="4" fontId="15" fillId="0" borderId="37" xfId="0" applyNumberFormat="1" applyFont="1" applyBorder="1" applyAlignment="1">
      <alignment vertical="center"/>
    </xf>
    <xf numFmtId="4" fontId="14" fillId="0" borderId="37" xfId="0" applyNumberFormat="1" applyFont="1" applyBorder="1" applyAlignment="1">
      <alignment vertical="center"/>
    </xf>
    <xf numFmtId="0" fontId="0" fillId="12" borderId="0" xfId="0" applyFill="1"/>
    <xf numFmtId="0" fontId="0" fillId="0" borderId="24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4" fontId="0" fillId="8" borderId="14" xfId="0" applyNumberFormat="1" applyFill="1" applyBorder="1" applyAlignment="1">
      <alignment horizontal="right" vertical="center"/>
    </xf>
    <xf numFmtId="4" fontId="4" fillId="7" borderId="21" xfId="0" applyNumberFormat="1" applyFont="1" applyFill="1" applyBorder="1" applyAlignment="1">
      <alignment horizontal="right" vertical="center"/>
    </xf>
    <xf numFmtId="4" fontId="10" fillId="7" borderId="21" xfId="0" applyNumberFormat="1" applyFont="1" applyFill="1" applyBorder="1" applyAlignment="1">
      <alignment horizontal="right" vertical="center"/>
    </xf>
    <xf numFmtId="4" fontId="10" fillId="7" borderId="14" xfId="0" applyNumberFormat="1" applyFont="1" applyFill="1" applyBorder="1" applyAlignment="1">
      <alignment horizontal="right" vertical="center"/>
    </xf>
    <xf numFmtId="4" fontId="24" fillId="0" borderId="39" xfId="0" applyNumberFormat="1" applyFont="1" applyBorder="1" applyAlignment="1">
      <alignment horizontal="right" vertical="center" wrapText="1"/>
    </xf>
    <xf numFmtId="0" fontId="14" fillId="0" borderId="39" xfId="0" applyFont="1" applyBorder="1" applyAlignment="1">
      <alignment horizontal="center" vertical="center" wrapText="1"/>
    </xf>
    <xf numFmtId="4" fontId="16" fillId="5" borderId="39" xfId="0" applyNumberFormat="1" applyFont="1" applyFill="1" applyBorder="1" applyAlignment="1">
      <alignment vertical="center"/>
    </xf>
    <xf numFmtId="4" fontId="4" fillId="8" borderId="21" xfId="0" applyNumberFormat="1" applyFont="1" applyFill="1" applyBorder="1" applyAlignment="1">
      <alignment horizontal="right" vertical="center"/>
    </xf>
    <xf numFmtId="4" fontId="10" fillId="8" borderId="21" xfId="0" applyNumberFormat="1" applyFont="1" applyFill="1" applyBorder="1" applyAlignment="1">
      <alignment horizontal="right" vertical="center" wrapText="1"/>
    </xf>
    <xf numFmtId="4" fontId="4" fillId="8" borderId="14" xfId="0" applyNumberFormat="1" applyFont="1" applyFill="1" applyBorder="1" applyAlignment="1">
      <alignment horizontal="right" vertical="center"/>
    </xf>
    <xf numFmtId="0" fontId="9" fillId="7" borderId="21" xfId="0" applyFont="1" applyFill="1" applyBorder="1" applyAlignment="1">
      <alignment horizontal="left" vertical="center" wrapText="1"/>
    </xf>
    <xf numFmtId="4" fontId="25" fillId="7" borderId="21" xfId="0" applyNumberFormat="1" applyFont="1" applyFill="1" applyBorder="1" applyAlignment="1">
      <alignment horizontal="right" vertical="center"/>
    </xf>
    <xf numFmtId="4" fontId="25" fillId="7" borderId="21" xfId="0" applyNumberFormat="1" applyFont="1" applyFill="1" applyBorder="1"/>
    <xf numFmtId="4" fontId="15" fillId="10" borderId="39" xfId="0" applyNumberFormat="1" applyFont="1" applyFill="1" applyBorder="1" applyAlignment="1">
      <alignment horizontal="center" vertical="center"/>
    </xf>
    <xf numFmtId="4" fontId="15" fillId="10" borderId="41" xfId="0" applyNumberFormat="1" applyFont="1" applyFill="1" applyBorder="1" applyAlignment="1">
      <alignment horizontal="center" vertical="center"/>
    </xf>
    <xf numFmtId="0" fontId="0" fillId="10" borderId="0" xfId="0" applyFill="1"/>
    <xf numFmtId="4" fontId="4" fillId="7" borderId="21" xfId="0" applyNumberFormat="1" applyFont="1" applyFill="1" applyBorder="1" applyAlignment="1">
      <alignment vertical="center"/>
    </xf>
    <xf numFmtId="4" fontId="4" fillId="8" borderId="21" xfId="0" applyNumberFormat="1" applyFont="1" applyFill="1" applyBorder="1" applyAlignment="1">
      <alignment horizontal="right" vertical="center" wrapText="1"/>
    </xf>
    <xf numFmtId="4" fontId="10" fillId="8" borderId="21" xfId="0" applyNumberFormat="1" applyFont="1" applyFill="1" applyBorder="1" applyAlignment="1">
      <alignment horizontal="right" vertical="center"/>
    </xf>
    <xf numFmtId="49" fontId="0" fillId="0" borderId="21" xfId="0" applyNumberFormat="1" applyBorder="1" applyAlignment="1">
      <alignment horizontal="center" vertical="center" wrapText="1"/>
    </xf>
    <xf numFmtId="4" fontId="17" fillId="0" borderId="21" xfId="0" applyNumberFormat="1" applyFont="1" applyBorder="1" applyAlignment="1">
      <alignment horizontal="center" vertical="center" wrapText="1"/>
    </xf>
    <xf numFmtId="4" fontId="15" fillId="4" borderId="39" xfId="0" applyNumberFormat="1" applyFont="1" applyFill="1" applyBorder="1" applyAlignment="1">
      <alignment horizontal="center" vertical="center"/>
    </xf>
    <xf numFmtId="4" fontId="14" fillId="4" borderId="41" xfId="0" applyNumberFormat="1" applyFont="1" applyFill="1" applyBorder="1" applyAlignment="1">
      <alignment horizontal="center" vertical="center"/>
    </xf>
    <xf numFmtId="4" fontId="14" fillId="4" borderId="39" xfId="0" applyNumberFormat="1" applyFont="1" applyFill="1" applyBorder="1" applyAlignment="1">
      <alignment horizontal="center" vertical="center"/>
    </xf>
    <xf numFmtId="4" fontId="7" fillId="7" borderId="14" xfId="1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14" fillId="0" borderId="27" xfId="0" applyNumberFormat="1" applyFont="1" applyBorder="1" applyAlignment="1">
      <alignment vertical="center"/>
    </xf>
    <xf numFmtId="4" fontId="14" fillId="0" borderId="37" xfId="0" applyNumberFormat="1" applyFont="1" applyBorder="1" applyAlignment="1">
      <alignment horizontal="center" vertical="center"/>
    </xf>
    <xf numFmtId="4" fontId="14" fillId="10" borderId="39" xfId="0" applyNumberFormat="1" applyFont="1" applyFill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4" fontId="8" fillId="7" borderId="10" xfId="0" applyNumberFormat="1" applyFont="1" applyFill="1" applyBorder="1" applyAlignment="1">
      <alignment horizontal="right" vertical="center"/>
    </xf>
    <xf numFmtId="0" fontId="0" fillId="7" borderId="20" xfId="0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14" fontId="0" fillId="7" borderId="20" xfId="0" applyNumberFormat="1" applyFill="1" applyBorder="1" applyAlignment="1">
      <alignment horizontal="center" vertical="center" wrapText="1"/>
    </xf>
    <xf numFmtId="0" fontId="18" fillId="7" borderId="20" xfId="0" applyFont="1" applyFill="1" applyBorder="1" applyAlignment="1">
      <alignment horizontal="center" vertical="center" wrapText="1"/>
    </xf>
    <xf numFmtId="4" fontId="4" fillId="7" borderId="20" xfId="0" applyNumberFormat="1" applyFont="1" applyFill="1" applyBorder="1" applyAlignment="1">
      <alignment horizontal="right" vertical="center"/>
    </xf>
    <xf numFmtId="4" fontId="13" fillId="7" borderId="20" xfId="0" applyNumberFormat="1" applyFont="1" applyFill="1" applyBorder="1"/>
    <xf numFmtId="4" fontId="4" fillId="8" borderId="20" xfId="0" applyNumberFormat="1" applyFont="1" applyFill="1" applyBorder="1" applyAlignment="1">
      <alignment vertical="center"/>
    </xf>
    <xf numFmtId="4" fontId="13" fillId="8" borderId="20" xfId="0" applyNumberFormat="1" applyFont="1" applyFill="1" applyBorder="1"/>
    <xf numFmtId="4" fontId="19" fillId="7" borderId="20" xfId="0" applyNumberFormat="1" applyFont="1" applyFill="1" applyBorder="1"/>
    <xf numFmtId="4" fontId="8" fillId="7" borderId="20" xfId="0" applyNumberFormat="1" applyFont="1" applyFill="1" applyBorder="1"/>
    <xf numFmtId="0" fontId="0" fillId="7" borderId="20" xfId="0" applyFill="1" applyBorder="1"/>
    <xf numFmtId="4" fontId="4" fillId="8" borderId="21" xfId="0" applyNumberFormat="1" applyFont="1" applyFill="1" applyBorder="1" applyAlignment="1">
      <alignment vertical="center"/>
    </xf>
    <xf numFmtId="4" fontId="19" fillId="7" borderId="21" xfId="0" applyNumberFormat="1" applyFont="1" applyFill="1" applyBorder="1"/>
    <xf numFmtId="4" fontId="4" fillId="10" borderId="21" xfId="0" applyNumberFormat="1" applyFont="1" applyFill="1" applyBorder="1" applyAlignment="1">
      <alignment horizontal="right" vertical="center"/>
    </xf>
    <xf numFmtId="4" fontId="4" fillId="8" borderId="20" xfId="0" applyNumberFormat="1" applyFont="1" applyFill="1" applyBorder="1" applyAlignment="1">
      <alignment horizontal="right" vertical="center" wrapText="1"/>
    </xf>
    <xf numFmtId="14" fontId="22" fillId="7" borderId="21" xfId="0" applyNumberFormat="1" applyFont="1" applyFill="1" applyBorder="1" applyAlignment="1">
      <alignment horizontal="center" vertical="center" wrapText="1"/>
    </xf>
    <xf numFmtId="4" fontId="4" fillId="10" borderId="14" xfId="0" applyNumberFormat="1" applyFont="1" applyFill="1" applyBorder="1" applyAlignment="1">
      <alignment horizontal="right" vertical="center"/>
    </xf>
    <xf numFmtId="4" fontId="10" fillId="10" borderId="21" xfId="0" applyNumberFormat="1" applyFont="1" applyFill="1" applyBorder="1" applyAlignment="1">
      <alignment horizontal="right" vertical="center"/>
    </xf>
    <xf numFmtId="4" fontId="13" fillId="7" borderId="10" xfId="0" applyNumberFormat="1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/>
    </xf>
    <xf numFmtId="4" fontId="17" fillId="0" borderId="37" xfId="0" applyNumberFormat="1" applyFont="1" applyBorder="1" applyAlignment="1">
      <alignment horizontal="right" vertical="center" wrapText="1"/>
    </xf>
    <xf numFmtId="4" fontId="19" fillId="0" borderId="0" xfId="0" applyNumberFormat="1" applyFont="1"/>
    <xf numFmtId="4" fontId="8" fillId="0" borderId="0" xfId="0" applyNumberFormat="1" applyFont="1"/>
    <xf numFmtId="49" fontId="0" fillId="0" borderId="0" xfId="0" applyNumberForma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vertical="center"/>
    </xf>
    <xf numFmtId="4" fontId="13" fillId="0" borderId="37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4" fontId="4" fillId="8" borderId="41" xfId="0" applyNumberFormat="1" applyFont="1" applyFill="1" applyBorder="1" applyAlignment="1">
      <alignment horizontal="right" vertical="center" wrapText="1"/>
    </xf>
    <xf numFmtId="4" fontId="21" fillId="0" borderId="0" xfId="0" applyNumberFormat="1" applyFont="1"/>
    <xf numFmtId="0" fontId="14" fillId="0" borderId="3" xfId="0" applyFont="1" applyBorder="1" applyAlignment="1">
      <alignment horizontal="center" vertical="center" wrapText="1"/>
    </xf>
    <xf numFmtId="4" fontId="10" fillId="10" borderId="21" xfId="0" applyNumberFormat="1" applyFont="1" applyFill="1" applyBorder="1" applyAlignment="1">
      <alignment horizontal="right" vertical="center" wrapText="1"/>
    </xf>
    <xf numFmtId="0" fontId="21" fillId="0" borderId="0" xfId="0" applyFont="1"/>
    <xf numFmtId="4" fontId="4" fillId="10" borderId="21" xfId="0" applyNumberFormat="1" applyFont="1" applyFill="1" applyBorder="1" applyAlignment="1">
      <alignment horizontal="right" vertical="center" wrapText="1"/>
    </xf>
    <xf numFmtId="4" fontId="9" fillId="7" borderId="21" xfId="0" applyNumberFormat="1" applyFont="1" applyFill="1" applyBorder="1" applyAlignment="1">
      <alignment horizontal="right" vertical="center"/>
    </xf>
    <xf numFmtId="4" fontId="4" fillId="7" borderId="21" xfId="1" applyNumberFormat="1" applyFont="1" applyFill="1" applyBorder="1" applyAlignment="1">
      <alignment horizontal="right" vertical="center"/>
    </xf>
    <xf numFmtId="4" fontId="10" fillId="7" borderId="14" xfId="0" applyNumberFormat="1" applyFont="1" applyFill="1" applyBorder="1" applyAlignment="1">
      <alignment horizontal="right" vertical="center" wrapText="1"/>
    </xf>
    <xf numFmtId="4" fontId="4" fillId="7" borderId="14" xfId="1" applyNumberFormat="1" applyFont="1" applyFill="1" applyBorder="1" applyAlignment="1">
      <alignment horizontal="right" vertical="center"/>
    </xf>
    <xf numFmtId="4" fontId="13" fillId="8" borderId="14" xfId="0" applyNumberFormat="1" applyFont="1" applyFill="1" applyBorder="1" applyAlignment="1">
      <alignment horizontal="right" vertical="center" wrapText="1"/>
    </xf>
    <xf numFmtId="4" fontId="4" fillId="10" borderId="20" xfId="0" applyNumberFormat="1" applyFont="1" applyFill="1" applyBorder="1" applyAlignment="1">
      <alignment horizontal="right" vertical="center"/>
    </xf>
    <xf numFmtId="4" fontId="16" fillId="5" borderId="41" xfId="0" applyNumberFormat="1" applyFont="1" applyFill="1" applyBorder="1"/>
    <xf numFmtId="0" fontId="0" fillId="0" borderId="14" xfId="0" applyBorder="1" applyAlignment="1">
      <alignment horizontal="left" vertical="center" wrapText="1"/>
    </xf>
    <xf numFmtId="4" fontId="0" fillId="0" borderId="14" xfId="0" applyNumberForma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164" fontId="7" fillId="0" borderId="14" xfId="1" applyFont="1" applyFill="1" applyBorder="1" applyAlignment="1">
      <alignment horizontal="right" vertical="center"/>
    </xf>
    <xf numFmtId="0" fontId="13" fillId="0" borderId="21" xfId="0" applyFont="1" applyBorder="1" applyAlignment="1">
      <alignment wrapText="1"/>
    </xf>
    <xf numFmtId="0" fontId="0" fillId="0" borderId="4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4" fontId="0" fillId="8" borderId="10" xfId="0" applyNumberFormat="1" applyFill="1" applyBorder="1" applyAlignment="1">
      <alignment horizontal="right" vertical="center"/>
    </xf>
    <xf numFmtId="0" fontId="26" fillId="0" borderId="0" xfId="0" applyFont="1" applyAlignment="1">
      <alignment horizontal="center" vertical="center" wrapText="1"/>
    </xf>
    <xf numFmtId="0" fontId="0" fillId="0" borderId="17" xfId="0" applyBorder="1"/>
    <xf numFmtId="4" fontId="28" fillId="11" borderId="21" xfId="0" applyNumberFormat="1" applyFont="1" applyFill="1" applyBorder="1" applyAlignment="1">
      <alignment horizontal="right" vertical="center"/>
    </xf>
    <xf numFmtId="4" fontId="13" fillId="7" borderId="20" xfId="0" applyNumberFormat="1" applyFont="1" applyFill="1" applyBorder="1" applyAlignment="1">
      <alignment vertical="center"/>
    </xf>
    <xf numFmtId="4" fontId="17" fillId="7" borderId="21" xfId="0" applyNumberFormat="1" applyFont="1" applyFill="1" applyBorder="1" applyAlignment="1">
      <alignment vertical="center" wrapText="1"/>
    </xf>
    <xf numFmtId="4" fontId="8" fillId="7" borderId="21" xfId="0" applyNumberFormat="1" applyFont="1" applyFill="1" applyBorder="1" applyAlignment="1">
      <alignment vertical="center" wrapText="1"/>
    </xf>
    <xf numFmtId="4" fontId="14" fillId="0" borderId="0" xfId="0" applyNumberFormat="1" applyFont="1" applyAlignment="1">
      <alignment horizontal="center" vertical="center"/>
    </xf>
    <xf numFmtId="4" fontId="13" fillId="8" borderId="22" xfId="0" applyNumberFormat="1" applyFont="1" applyFill="1" applyBorder="1" applyAlignment="1">
      <alignment horizontal="right" vertical="center"/>
    </xf>
    <xf numFmtId="4" fontId="4" fillId="8" borderId="23" xfId="0" applyNumberFormat="1" applyFont="1" applyFill="1" applyBorder="1" applyAlignment="1">
      <alignment horizontal="right" vertical="center"/>
    </xf>
    <xf numFmtId="4" fontId="28" fillId="7" borderId="21" xfId="0" applyNumberFormat="1" applyFont="1" applyFill="1" applyBorder="1" applyAlignment="1">
      <alignment horizontal="right" vertical="center"/>
    </xf>
    <xf numFmtId="4" fontId="4" fillId="8" borderId="19" xfId="0" applyNumberFormat="1" applyFont="1" applyFill="1" applyBorder="1" applyAlignment="1">
      <alignment horizontal="right" vertical="center"/>
    </xf>
    <xf numFmtId="4" fontId="13" fillId="8" borderId="24" xfId="0" applyNumberFormat="1" applyFont="1" applyFill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 wrapText="1"/>
    </xf>
    <xf numFmtId="4" fontId="33" fillId="9" borderId="39" xfId="0" applyNumberFormat="1" applyFont="1" applyFill="1" applyBorder="1" applyAlignment="1">
      <alignment horizontal="right" vertical="center"/>
    </xf>
    <xf numFmtId="4" fontId="15" fillId="7" borderId="21" xfId="0" applyNumberFormat="1" applyFont="1" applyFill="1" applyBorder="1" applyAlignment="1">
      <alignment horizontal="right" vertical="center"/>
    </xf>
    <xf numFmtId="4" fontId="29" fillId="7" borderId="21" xfId="0" applyNumberFormat="1" applyFont="1" applyFill="1" applyBorder="1" applyAlignment="1">
      <alignment horizontal="right" vertical="center" wrapText="1"/>
    </xf>
    <xf numFmtId="4" fontId="28" fillId="7" borderId="27" xfId="0" applyNumberFormat="1" applyFont="1" applyFill="1" applyBorder="1" applyAlignment="1">
      <alignment horizontal="right" vertical="center"/>
    </xf>
    <xf numFmtId="4" fontId="13" fillId="0" borderId="10" xfId="0" applyNumberFormat="1" applyFont="1" applyBorder="1"/>
    <xf numFmtId="4" fontId="31" fillId="0" borderId="27" xfId="0" applyNumberFormat="1" applyFont="1" applyBorder="1" applyAlignment="1">
      <alignment vertical="center"/>
    </xf>
    <xf numFmtId="4" fontId="4" fillId="10" borderId="22" xfId="0" applyNumberFormat="1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4" fontId="8" fillId="7" borderId="14" xfId="0" applyNumberFormat="1" applyFont="1" applyFill="1" applyBorder="1"/>
    <xf numFmtId="0" fontId="35" fillId="7" borderId="21" xfId="0" applyFont="1" applyFill="1" applyBorder="1" applyAlignment="1">
      <alignment horizontal="left" vertical="center" wrapText="1"/>
    </xf>
    <xf numFmtId="4" fontId="17" fillId="7" borderId="37" xfId="0" applyNumberFormat="1" applyFont="1" applyFill="1" applyBorder="1" applyAlignment="1">
      <alignment vertical="center" wrapText="1"/>
    </xf>
    <xf numFmtId="4" fontId="4" fillId="8" borderId="41" xfId="0" applyNumberFormat="1" applyFont="1" applyFill="1" applyBorder="1" applyAlignment="1">
      <alignment vertical="center"/>
    </xf>
    <xf numFmtId="4" fontId="13" fillId="8" borderId="41" xfId="0" applyNumberFormat="1" applyFont="1" applyFill="1" applyBorder="1"/>
    <xf numFmtId="4" fontId="4" fillId="7" borderId="14" xfId="0" applyNumberFormat="1" applyFont="1" applyFill="1" applyBorder="1" applyAlignment="1">
      <alignment vertical="center"/>
    </xf>
    <xf numFmtId="4" fontId="4" fillId="8" borderId="14" xfId="0" applyNumberFormat="1" applyFont="1" applyFill="1" applyBorder="1" applyAlignment="1">
      <alignment horizontal="right" vertical="center" wrapText="1"/>
    </xf>
    <xf numFmtId="4" fontId="4" fillId="10" borderId="14" xfId="0" applyNumberFormat="1" applyFont="1" applyFill="1" applyBorder="1" applyAlignment="1">
      <alignment horizontal="right" vertical="center" wrapText="1"/>
    </xf>
    <xf numFmtId="0" fontId="0" fillId="7" borderId="14" xfId="0" applyFill="1" applyBorder="1" applyAlignment="1">
      <alignment vertical="center"/>
    </xf>
    <xf numFmtId="4" fontId="14" fillId="0" borderId="5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4" fillId="7" borderId="10" xfId="0" applyNumberFormat="1" applyFont="1" applyFill="1" applyBorder="1" applyAlignment="1">
      <alignment vertical="center"/>
    </xf>
    <xf numFmtId="4" fontId="30" fillId="7" borderId="21" xfId="0" applyNumberFormat="1" applyFont="1" applyFill="1" applyBorder="1" applyAlignment="1">
      <alignment horizontal="center" vertical="center" wrapText="1"/>
    </xf>
    <xf numFmtId="4" fontId="30" fillId="7" borderId="14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32" fillId="0" borderId="27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4" fontId="13" fillId="0" borderId="0" xfId="0" applyNumberFormat="1" applyFont="1"/>
    <xf numFmtId="4" fontId="7" fillId="0" borderId="0" xfId="0" applyNumberFormat="1" applyFont="1" applyAlignment="1">
      <alignment horizontal="right" vertical="center"/>
    </xf>
    <xf numFmtId="4" fontId="4" fillId="10" borderId="11" xfId="0" applyNumberFormat="1" applyFont="1" applyFill="1" applyBorder="1" applyAlignment="1">
      <alignment horizontal="right" vertical="center"/>
    </xf>
    <xf numFmtId="0" fontId="0" fillId="8" borderId="25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8" borderId="21" xfId="0" applyFill="1" applyBorder="1" applyAlignment="1" applyProtection="1">
      <alignment vertical="center" wrapText="1"/>
      <protection locked="0"/>
    </xf>
    <xf numFmtId="0" fontId="0" fillId="8" borderId="24" xfId="0" applyFill="1" applyBorder="1" applyAlignment="1">
      <alignment horizontal="right" vertical="center"/>
    </xf>
    <xf numFmtId="0" fontId="7" fillId="8" borderId="28" xfId="0" applyFont="1" applyFill="1" applyBorder="1" applyAlignment="1">
      <alignment horizontal="right" vertical="center"/>
    </xf>
    <xf numFmtId="0" fontId="0" fillId="8" borderId="28" xfId="0" applyFill="1" applyBorder="1" applyAlignment="1">
      <alignment horizontal="right" vertical="center"/>
    </xf>
    <xf numFmtId="0" fontId="0" fillId="8" borderId="40" xfId="0" applyFill="1" applyBorder="1" applyAlignment="1">
      <alignment horizontal="right" vertical="center"/>
    </xf>
    <xf numFmtId="0" fontId="0" fillId="8" borderId="23" xfId="0" applyFill="1" applyBorder="1" applyAlignment="1">
      <alignment horizontal="right" vertical="center"/>
    </xf>
    <xf numFmtId="4" fontId="19" fillId="8" borderId="21" xfId="0" applyNumberFormat="1" applyFont="1" applyFill="1" applyBorder="1" applyAlignment="1">
      <alignment horizontal="right" vertical="center" wrapText="1"/>
    </xf>
    <xf numFmtId="4" fontId="9" fillId="8" borderId="21" xfId="0" applyNumberFormat="1" applyFont="1" applyFill="1" applyBorder="1" applyAlignment="1">
      <alignment horizontal="right" vertical="center"/>
    </xf>
    <xf numFmtId="4" fontId="17" fillId="8" borderId="21" xfId="0" applyNumberFormat="1" applyFont="1" applyFill="1" applyBorder="1" applyAlignment="1">
      <alignment horizontal="right" vertical="center"/>
    </xf>
    <xf numFmtId="4" fontId="0" fillId="8" borderId="21" xfId="0" applyNumberFormat="1" applyFill="1" applyBorder="1"/>
    <xf numFmtId="49" fontId="0" fillId="8" borderId="23" xfId="0" applyNumberFormat="1" applyFill="1" applyBorder="1" applyAlignment="1">
      <alignment horizontal="center" vertical="center"/>
    </xf>
    <xf numFmtId="0" fontId="0" fillId="8" borderId="14" xfId="0" applyFill="1" applyBorder="1" applyAlignment="1">
      <alignment horizontal="left" vertical="center" wrapText="1"/>
    </xf>
    <xf numFmtId="4" fontId="7" fillId="8" borderId="14" xfId="0" applyNumberFormat="1" applyFont="1" applyFill="1" applyBorder="1" applyAlignment="1">
      <alignment horizontal="center" vertical="center" wrapText="1"/>
    </xf>
    <xf numFmtId="4" fontId="0" fillId="8" borderId="21" xfId="0" applyNumberFormat="1" applyFill="1" applyBorder="1" applyAlignment="1">
      <alignment horizontal="right" vertical="center" wrapText="1"/>
    </xf>
    <xf numFmtId="4" fontId="0" fillId="8" borderId="22" xfId="0" applyNumberFormat="1" applyFill="1" applyBorder="1" applyAlignment="1">
      <alignment horizontal="right" vertical="center" wrapText="1"/>
    </xf>
    <xf numFmtId="4" fontId="10" fillId="8" borderId="14" xfId="0" applyNumberFormat="1" applyFont="1" applyFill="1" applyBorder="1" applyAlignment="1">
      <alignment horizontal="right" vertical="center"/>
    </xf>
    <xf numFmtId="4" fontId="8" fillId="8" borderId="23" xfId="0" applyNumberFormat="1" applyFont="1" applyFill="1" applyBorder="1" applyAlignment="1">
      <alignment horizontal="right" vertical="center"/>
    </xf>
    <xf numFmtId="4" fontId="7" fillId="8" borderId="21" xfId="1" applyNumberFormat="1" applyFont="1" applyFill="1" applyBorder="1" applyAlignment="1">
      <alignment horizontal="right" vertical="center"/>
    </xf>
    <xf numFmtId="0" fontId="13" fillId="8" borderId="21" xfId="0" applyFont="1" applyFill="1" applyBorder="1" applyAlignment="1">
      <alignment wrapText="1"/>
    </xf>
    <xf numFmtId="0" fontId="0" fillId="8" borderId="21" xfId="0" applyFill="1" applyBorder="1" applyAlignment="1">
      <alignment horizontal="left" vertical="center" wrapText="1"/>
    </xf>
    <xf numFmtId="4" fontId="7" fillId="8" borderId="21" xfId="0" applyNumberFormat="1" applyFont="1" applyFill="1" applyBorder="1" applyAlignment="1">
      <alignment horizontal="center" vertical="center" wrapText="1"/>
    </xf>
    <xf numFmtId="0" fontId="0" fillId="8" borderId="21" xfId="0" applyFill="1" applyBorder="1" applyAlignment="1">
      <alignment vertical="center" wrapText="1"/>
    </xf>
    <xf numFmtId="4" fontId="0" fillId="8" borderId="14" xfId="0" applyNumberFormat="1" applyFill="1" applyBorder="1" applyAlignment="1">
      <alignment horizontal="right" vertical="center" wrapText="1"/>
    </xf>
    <xf numFmtId="4" fontId="8" fillId="8" borderId="10" xfId="0" applyNumberFormat="1" applyFont="1" applyFill="1" applyBorder="1" applyAlignment="1">
      <alignment horizontal="right" vertical="center"/>
    </xf>
    <xf numFmtId="4" fontId="28" fillId="8" borderId="21" xfId="0" applyNumberFormat="1" applyFont="1" applyFill="1" applyBorder="1" applyAlignment="1">
      <alignment horizontal="right" vertical="center"/>
    </xf>
    <xf numFmtId="4" fontId="10" fillId="8" borderId="14" xfId="0" applyNumberFormat="1" applyFont="1" applyFill="1" applyBorder="1" applyAlignment="1">
      <alignment horizontal="right" vertical="center" wrapText="1"/>
    </xf>
    <xf numFmtId="4" fontId="4" fillId="8" borderId="14" xfId="1" applyNumberFormat="1" applyFont="1" applyFill="1" applyBorder="1" applyAlignment="1">
      <alignment horizontal="right" vertical="center"/>
    </xf>
    <xf numFmtId="4" fontId="17" fillId="8" borderId="21" xfId="0" applyNumberFormat="1" applyFont="1" applyFill="1" applyBorder="1" applyAlignment="1">
      <alignment horizontal="right" vertical="center" wrapText="1"/>
    </xf>
    <xf numFmtId="49" fontId="0" fillId="8" borderId="23" xfId="0" applyNumberFormat="1" applyFill="1" applyBorder="1" applyAlignment="1">
      <alignment horizontal="center" vertical="center" wrapText="1"/>
    </xf>
    <xf numFmtId="4" fontId="13" fillId="8" borderId="21" xfId="0" applyNumberFormat="1" applyFont="1" applyFill="1" applyBorder="1" applyAlignment="1">
      <alignment vertical="center"/>
    </xf>
    <xf numFmtId="4" fontId="4" fillId="8" borderId="21" xfId="1" applyNumberFormat="1" applyFont="1" applyFill="1" applyBorder="1" applyAlignment="1">
      <alignment horizontal="right" vertical="center"/>
    </xf>
    <xf numFmtId="0" fontId="13" fillId="8" borderId="21" xfId="0" applyFont="1" applyFill="1" applyBorder="1" applyAlignment="1">
      <alignment vertical="center" wrapText="1"/>
    </xf>
    <xf numFmtId="49" fontId="0" fillId="8" borderId="21" xfId="0" applyNumberFormat="1" applyFill="1" applyBorder="1" applyAlignment="1">
      <alignment horizontal="center" vertical="center" wrapText="1"/>
    </xf>
    <xf numFmtId="4" fontId="28" fillId="8" borderId="27" xfId="0" applyNumberFormat="1" applyFont="1" applyFill="1" applyBorder="1" applyAlignment="1">
      <alignment horizontal="right" vertical="center"/>
    </xf>
    <xf numFmtId="0" fontId="0" fillId="8" borderId="23" xfId="0" applyFill="1" applyBorder="1" applyAlignment="1">
      <alignment horizontal="center" vertical="center" wrapText="1"/>
    </xf>
    <xf numFmtId="14" fontId="0" fillId="8" borderId="21" xfId="0" applyNumberFormat="1" applyFill="1" applyBorder="1" applyAlignment="1">
      <alignment horizontal="center" vertical="center" wrapText="1"/>
    </xf>
    <xf numFmtId="0" fontId="18" fillId="8" borderId="21" xfId="0" applyFont="1" applyFill="1" applyBorder="1" applyAlignment="1">
      <alignment horizontal="center" vertical="center" wrapText="1"/>
    </xf>
    <xf numFmtId="4" fontId="17" fillId="8" borderId="21" xfId="0" applyNumberFormat="1" applyFont="1" applyFill="1" applyBorder="1" applyAlignment="1">
      <alignment vertical="center" wrapText="1"/>
    </xf>
    <xf numFmtId="4" fontId="19" fillId="8" borderId="21" xfId="0" applyNumberFormat="1" applyFont="1" applyFill="1" applyBorder="1"/>
    <xf numFmtId="4" fontId="8" fillId="8" borderId="21" xfId="0" applyNumberFormat="1" applyFont="1" applyFill="1" applyBorder="1"/>
    <xf numFmtId="0" fontId="0" fillId="8" borderId="21" xfId="0" applyFill="1" applyBorder="1" applyAlignment="1">
      <alignment wrapText="1"/>
    </xf>
    <xf numFmtId="0" fontId="0" fillId="8" borderId="21" xfId="0" applyFill="1" applyBorder="1"/>
    <xf numFmtId="0" fontId="7" fillId="8" borderId="21" xfId="0" applyFont="1" applyFill="1" applyBorder="1" applyAlignment="1">
      <alignment horizontal="center" vertical="center" wrapText="1"/>
    </xf>
    <xf numFmtId="4" fontId="17" fillId="8" borderId="37" xfId="0" applyNumberFormat="1" applyFont="1" applyFill="1" applyBorder="1" applyAlignment="1">
      <alignment vertical="center" wrapText="1"/>
    </xf>
    <xf numFmtId="4" fontId="13" fillId="8" borderId="10" xfId="0" applyNumberFormat="1" applyFont="1" applyFill="1" applyBorder="1"/>
    <xf numFmtId="4" fontId="4" fillId="8" borderId="22" xfId="0" applyNumberFormat="1" applyFont="1" applyFill="1" applyBorder="1" applyAlignment="1">
      <alignment horizontal="right" vertical="center"/>
    </xf>
    <xf numFmtId="4" fontId="19" fillId="8" borderId="14" xfId="0" applyNumberFormat="1" applyFont="1" applyFill="1" applyBorder="1"/>
    <xf numFmtId="4" fontId="8" fillId="8" borderId="14" xfId="0" applyNumberFormat="1" applyFont="1" applyFill="1" applyBorder="1"/>
    <xf numFmtId="0" fontId="0" fillId="8" borderId="14" xfId="0" applyFill="1" applyBorder="1"/>
    <xf numFmtId="4" fontId="29" fillId="8" borderId="37" xfId="0" applyNumberFormat="1" applyFont="1" applyFill="1" applyBorder="1" applyAlignment="1">
      <alignment vertical="center" wrapText="1"/>
    </xf>
    <xf numFmtId="0" fontId="0" fillId="8" borderId="0" xfId="0" applyFill="1" applyAlignment="1">
      <alignment horizontal="center" vertical="center" wrapText="1"/>
    </xf>
    <xf numFmtId="0" fontId="35" fillId="8" borderId="21" xfId="0" applyFont="1" applyFill="1" applyBorder="1" applyAlignment="1">
      <alignment horizontal="left" vertical="center" wrapText="1"/>
    </xf>
    <xf numFmtId="4" fontId="10" fillId="8" borderId="21" xfId="0" applyNumberFormat="1" applyFont="1" applyFill="1" applyBorder="1" applyAlignment="1">
      <alignment vertical="center" wrapText="1"/>
    </xf>
    <xf numFmtId="49" fontId="0" fillId="8" borderId="44" xfId="0" applyNumberFormat="1" applyFill="1" applyBorder="1" applyAlignment="1">
      <alignment horizontal="center" vertical="center" wrapText="1"/>
    </xf>
    <xf numFmtId="0" fontId="0" fillId="8" borderId="20" xfId="0" applyFill="1" applyBorder="1" applyAlignment="1">
      <alignment horizontal="left" vertical="center" wrapText="1"/>
    </xf>
    <xf numFmtId="0" fontId="7" fillId="8" borderId="20" xfId="0" applyFont="1" applyFill="1" applyBorder="1" applyAlignment="1">
      <alignment horizontal="center" vertical="center" wrapText="1"/>
    </xf>
    <xf numFmtId="49" fontId="7" fillId="8" borderId="20" xfId="0" applyNumberFormat="1" applyFont="1" applyFill="1" applyBorder="1" applyAlignment="1">
      <alignment horizontal="center" vertical="center" wrapText="1"/>
    </xf>
    <xf numFmtId="4" fontId="13" fillId="8" borderId="20" xfId="0" applyNumberFormat="1" applyFont="1" applyFill="1" applyBorder="1" applyAlignment="1">
      <alignment horizontal="center" vertical="center" wrapText="1"/>
    </xf>
    <xf numFmtId="4" fontId="30" fillId="8" borderId="20" xfId="0" applyNumberFormat="1" applyFont="1" applyFill="1" applyBorder="1" applyAlignment="1">
      <alignment horizontal="center" vertical="center" wrapText="1"/>
    </xf>
    <xf numFmtId="4" fontId="10" fillId="8" borderId="20" xfId="0" applyNumberFormat="1" applyFont="1" applyFill="1" applyBorder="1" applyAlignment="1">
      <alignment horizontal="right" vertical="center" wrapText="1"/>
    </xf>
    <xf numFmtId="0" fontId="0" fillId="8" borderId="20" xfId="0" applyFill="1" applyBorder="1" applyAlignment="1">
      <alignment vertical="center"/>
    </xf>
    <xf numFmtId="49" fontId="7" fillId="8" borderId="21" xfId="0" applyNumberFormat="1" applyFont="1" applyFill="1" applyBorder="1" applyAlignment="1">
      <alignment horizontal="center" vertical="center" wrapText="1"/>
    </xf>
    <xf numFmtId="4" fontId="13" fillId="8" borderId="21" xfId="0" applyNumberFormat="1" applyFont="1" applyFill="1" applyBorder="1" applyAlignment="1">
      <alignment horizontal="center" vertical="center" wrapText="1"/>
    </xf>
    <xf numFmtId="4" fontId="30" fillId="8" borderId="21" xfId="0" applyNumberFormat="1" applyFont="1" applyFill="1" applyBorder="1" applyAlignment="1">
      <alignment horizontal="center" vertical="center" wrapText="1"/>
    </xf>
    <xf numFmtId="0" fontId="0" fillId="8" borderId="21" xfId="0" applyFill="1" applyBorder="1" applyAlignment="1">
      <alignment vertical="center"/>
    </xf>
    <xf numFmtId="14" fontId="22" fillId="8" borderId="21" xfId="0" applyNumberFormat="1" applyFont="1" applyFill="1" applyBorder="1" applyAlignment="1">
      <alignment horizontal="center" vertical="center" wrapText="1"/>
    </xf>
    <xf numFmtId="4" fontId="31" fillId="0" borderId="27" xfId="0" applyNumberFormat="1" applyFont="1" applyBorder="1"/>
    <xf numFmtId="4" fontId="13" fillId="0" borderId="14" xfId="0" applyNumberFormat="1" applyFont="1" applyBorder="1" applyAlignment="1">
      <alignment horizontal="right" vertical="center"/>
    </xf>
    <xf numFmtId="4" fontId="13" fillId="0" borderId="21" xfId="0" applyNumberFormat="1" applyFont="1" applyBorder="1" applyAlignment="1">
      <alignment horizontal="right" vertical="center"/>
    </xf>
    <xf numFmtId="49" fontId="0" fillId="9" borderId="21" xfId="0" applyNumberFormat="1" applyFill="1" applyBorder="1" applyAlignment="1">
      <alignment horizontal="center" vertical="center" wrapText="1"/>
    </xf>
    <xf numFmtId="4" fontId="7" fillId="9" borderId="14" xfId="0" applyNumberFormat="1" applyFont="1" applyFill="1" applyBorder="1" applyAlignment="1">
      <alignment horizontal="center" vertical="center" wrapText="1"/>
    </xf>
    <xf numFmtId="4" fontId="0" fillId="9" borderId="14" xfId="0" applyNumberFormat="1" applyFill="1" applyBorder="1" applyAlignment="1">
      <alignment horizontal="right" vertical="center" wrapText="1"/>
    </xf>
    <xf numFmtId="4" fontId="10" fillId="9" borderId="14" xfId="0" applyNumberFormat="1" applyFont="1" applyFill="1" applyBorder="1" applyAlignment="1">
      <alignment horizontal="right" vertical="center"/>
    </xf>
    <xf numFmtId="4" fontId="8" fillId="9" borderId="21" xfId="0" applyNumberFormat="1" applyFont="1" applyFill="1" applyBorder="1" applyAlignment="1">
      <alignment horizontal="right" vertical="center"/>
    </xf>
    <xf numFmtId="4" fontId="8" fillId="9" borderId="10" xfId="0" applyNumberFormat="1" applyFont="1" applyFill="1" applyBorder="1" applyAlignment="1">
      <alignment horizontal="right" vertical="center"/>
    </xf>
    <xf numFmtId="4" fontId="28" fillId="9" borderId="27" xfId="0" applyNumberFormat="1" applyFont="1" applyFill="1" applyBorder="1" applyAlignment="1">
      <alignment horizontal="right" vertical="center"/>
    </xf>
    <xf numFmtId="4" fontId="4" fillId="9" borderId="14" xfId="0" applyNumberFormat="1" applyFont="1" applyFill="1" applyBorder="1" applyAlignment="1">
      <alignment horizontal="right" vertical="center"/>
    </xf>
    <xf numFmtId="4" fontId="13" fillId="9" borderId="21" xfId="0" applyNumberFormat="1" applyFont="1" applyFill="1" applyBorder="1" applyAlignment="1">
      <alignment horizontal="right" vertical="center"/>
    </xf>
    <xf numFmtId="4" fontId="4" fillId="9" borderId="21" xfId="0" applyNumberFormat="1" applyFont="1" applyFill="1" applyBorder="1" applyAlignment="1">
      <alignment horizontal="right" vertical="center"/>
    </xf>
    <xf numFmtId="4" fontId="10" fillId="9" borderId="21" xfId="0" applyNumberFormat="1" applyFont="1" applyFill="1" applyBorder="1" applyAlignment="1">
      <alignment horizontal="right" vertical="center" wrapText="1"/>
    </xf>
    <xf numFmtId="4" fontId="4" fillId="9" borderId="14" xfId="1" applyNumberFormat="1" applyFont="1" applyFill="1" applyBorder="1" applyAlignment="1">
      <alignment horizontal="right" vertical="center"/>
    </xf>
    <xf numFmtId="0" fontId="13" fillId="9" borderId="21" xfId="0" applyFont="1" applyFill="1" applyBorder="1" applyAlignment="1">
      <alignment wrapText="1"/>
    </xf>
    <xf numFmtId="0" fontId="0" fillId="9" borderId="0" xfId="0" applyFill="1"/>
    <xf numFmtId="0" fontId="23" fillId="9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7" borderId="23" xfId="0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/>
    <xf numFmtId="0" fontId="0" fillId="0" borderId="18" xfId="0" applyBorder="1"/>
    <xf numFmtId="0" fontId="0" fillId="0" borderId="2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/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7" borderId="27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/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15" fillId="8" borderId="1" xfId="0" applyNumberFormat="1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10" borderId="48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textRotation="45" wrapText="1"/>
    </xf>
    <xf numFmtId="0" fontId="0" fillId="0" borderId="13" xfId="0" applyBorder="1" applyAlignment="1">
      <alignment horizontal="center" vertical="center" textRotation="45" wrapText="1"/>
    </xf>
    <xf numFmtId="0" fontId="7" fillId="4" borderId="1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7" fillId="8" borderId="49" xfId="0" applyFont="1" applyFill="1" applyBorder="1" applyAlignment="1">
      <alignment horizontal="center" vertical="center" wrapText="1"/>
    </xf>
    <xf numFmtId="0" fontId="0" fillId="8" borderId="50" xfId="0" applyFill="1" applyBorder="1" applyAlignment="1">
      <alignment horizontal="center" vertical="center" wrapText="1"/>
    </xf>
    <xf numFmtId="0" fontId="0" fillId="8" borderId="51" xfId="0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4" fontId="14" fillId="8" borderId="45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14" fillId="5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" fontId="14" fillId="8" borderId="55" xfId="0" applyNumberFormat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8" borderId="20" xfId="0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45" wrapText="1"/>
    </xf>
    <xf numFmtId="0" fontId="0" fillId="0" borderId="3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9" fontId="0" fillId="13" borderId="19" xfId="0" applyNumberFormat="1" applyFill="1" applyBorder="1" applyAlignment="1">
      <alignment horizontal="center" vertical="center" textRotation="255"/>
    </xf>
    <xf numFmtId="49" fontId="0" fillId="13" borderId="11" xfId="0" applyNumberFormat="1" applyFill="1" applyBorder="1" applyAlignment="1">
      <alignment horizontal="center" vertical="center" textRotation="255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</cellXfs>
  <cellStyles count="2">
    <cellStyle name="Čiarka" xfId="1" builtinId="3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711"/>
  <sheetViews>
    <sheetView tabSelected="1" topLeftCell="E93" zoomScale="85" zoomScaleNormal="85" workbookViewId="0">
      <selection activeCell="A2" sqref="A2:V103"/>
    </sheetView>
  </sheetViews>
  <sheetFormatPr defaultRowHeight="12.75" x14ac:dyDescent="0.2"/>
  <cols>
    <col min="1" max="1" width="8.5703125" customWidth="1"/>
    <col min="2" max="2" width="5.140625" customWidth="1"/>
    <col min="3" max="3" width="3.42578125" customWidth="1"/>
    <col min="4" max="4" width="55.5703125" customWidth="1"/>
    <col min="5" max="5" width="15.7109375" customWidth="1"/>
    <col min="6" max="10" width="18.7109375" hidden="1" customWidth="1"/>
    <col min="11" max="11" width="22.140625" customWidth="1"/>
    <col min="12" max="12" width="17" customWidth="1"/>
    <col min="13" max="13" width="15.7109375" customWidth="1"/>
    <col min="14" max="14" width="18.7109375" customWidth="1"/>
    <col min="15" max="15" width="16.7109375" style="38" customWidth="1"/>
    <col min="16" max="17" width="16.7109375" customWidth="1"/>
    <col min="18" max="18" width="21" style="103" customWidth="1"/>
    <col min="19" max="21" width="17.7109375" customWidth="1"/>
    <col min="22" max="22" width="53.28515625" customWidth="1"/>
  </cols>
  <sheetData>
    <row r="1" spans="1:22" x14ac:dyDescent="0.2">
      <c r="O1"/>
      <c r="R1"/>
    </row>
    <row r="2" spans="1:22" ht="27" thickBot="1" x14ac:dyDescent="0.25">
      <c r="A2" s="330" t="s">
        <v>86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180"/>
      <c r="P2" s="180"/>
      <c r="R2"/>
      <c r="S2" s="11"/>
      <c r="T2" s="11"/>
      <c r="U2" s="11"/>
    </row>
    <row r="3" spans="1:22" ht="17.25" customHeight="1" thickTop="1" thickBot="1" x14ac:dyDescent="0.25">
      <c r="A3" s="332" t="s">
        <v>87</v>
      </c>
      <c r="B3" s="333"/>
      <c r="C3" s="333"/>
      <c r="D3" s="334"/>
      <c r="E3" s="322" t="s">
        <v>0</v>
      </c>
      <c r="F3" s="335" t="s">
        <v>1</v>
      </c>
      <c r="G3" s="336"/>
      <c r="H3" s="336"/>
      <c r="I3" s="336"/>
      <c r="J3" s="368"/>
      <c r="K3" s="337" t="s">
        <v>2</v>
      </c>
      <c r="L3" s="338"/>
      <c r="M3" s="338"/>
      <c r="N3" s="338"/>
      <c r="O3" s="375" t="s">
        <v>141</v>
      </c>
      <c r="P3" s="356" t="s">
        <v>81</v>
      </c>
      <c r="Q3" s="356" t="s">
        <v>82</v>
      </c>
      <c r="R3" s="364" t="s">
        <v>140</v>
      </c>
      <c r="S3" s="395" t="s">
        <v>3</v>
      </c>
      <c r="T3" s="340"/>
      <c r="U3" s="341"/>
      <c r="V3" s="325" t="s">
        <v>4</v>
      </c>
    </row>
    <row r="4" spans="1:22" ht="13.5" customHeight="1" thickTop="1" x14ac:dyDescent="0.2">
      <c r="A4" s="396" t="s">
        <v>5</v>
      </c>
      <c r="B4" s="328" t="s">
        <v>6</v>
      </c>
      <c r="C4" s="328"/>
      <c r="D4" s="318" t="s">
        <v>7</v>
      </c>
      <c r="E4" s="323"/>
      <c r="F4" s="318" t="s">
        <v>8</v>
      </c>
      <c r="G4" s="318" t="s">
        <v>9</v>
      </c>
      <c r="H4" s="318" t="s">
        <v>10</v>
      </c>
      <c r="I4" s="318" t="s">
        <v>11</v>
      </c>
      <c r="J4" s="367" t="s">
        <v>12</v>
      </c>
      <c r="K4" s="361" t="s">
        <v>34</v>
      </c>
      <c r="L4" s="371" t="s">
        <v>13</v>
      </c>
      <c r="M4" s="329" t="s">
        <v>14</v>
      </c>
      <c r="N4" s="352" t="s">
        <v>15</v>
      </c>
      <c r="O4" s="376"/>
      <c r="P4" s="357"/>
      <c r="Q4" s="357"/>
      <c r="R4" s="365"/>
      <c r="S4" s="397" t="s">
        <v>16</v>
      </c>
      <c r="T4" s="316" t="s">
        <v>57</v>
      </c>
      <c r="U4" s="316" t="s">
        <v>17</v>
      </c>
      <c r="V4" s="326"/>
    </row>
    <row r="5" spans="1:22" ht="110.1" customHeight="1" thickBot="1" x14ac:dyDescent="0.25">
      <c r="A5" s="370"/>
      <c r="B5" s="317"/>
      <c r="C5" s="317"/>
      <c r="D5" s="317"/>
      <c r="E5" s="324"/>
      <c r="F5" s="317"/>
      <c r="G5" s="317"/>
      <c r="H5" s="317"/>
      <c r="I5" s="317"/>
      <c r="J5" s="353"/>
      <c r="K5" s="362"/>
      <c r="L5" s="372"/>
      <c r="M5" s="317"/>
      <c r="N5" s="353"/>
      <c r="O5" s="377"/>
      <c r="P5" s="358"/>
      <c r="Q5" s="358"/>
      <c r="R5" s="366"/>
      <c r="S5" s="398"/>
      <c r="T5" s="317"/>
      <c r="U5" s="317"/>
      <c r="V5" s="327"/>
    </row>
    <row r="6" spans="1:22" ht="45.95" customHeight="1" thickTop="1" x14ac:dyDescent="0.2">
      <c r="A6" s="401" t="s">
        <v>61</v>
      </c>
      <c r="B6" s="217">
        <v>1</v>
      </c>
      <c r="C6" s="342" t="s">
        <v>90</v>
      </c>
      <c r="D6" s="314"/>
      <c r="E6" s="405" t="s">
        <v>32</v>
      </c>
      <c r="F6" s="71"/>
      <c r="G6" s="72"/>
      <c r="H6" s="73"/>
      <c r="I6" s="73"/>
      <c r="J6" s="74"/>
      <c r="K6" s="181">
        <f>SUM(K7:K9)</f>
        <v>207420</v>
      </c>
      <c r="L6" s="194"/>
      <c r="M6" s="64"/>
      <c r="N6" s="193"/>
      <c r="O6" s="95">
        <f>SUM(O7:O9)</f>
        <v>87000</v>
      </c>
      <c r="P6" s="49"/>
      <c r="Q6" s="178"/>
      <c r="R6" s="166"/>
      <c r="S6" s="161"/>
      <c r="T6" s="161"/>
      <c r="U6" s="61"/>
      <c r="V6" s="26"/>
    </row>
    <row r="7" spans="1:22" ht="45.95" customHeight="1" x14ac:dyDescent="0.2">
      <c r="A7" s="402"/>
      <c r="B7" s="217"/>
      <c r="C7" s="21" t="s">
        <v>18</v>
      </c>
      <c r="D7" s="23" t="s">
        <v>91</v>
      </c>
      <c r="E7" s="406"/>
      <c r="F7" s="86"/>
      <c r="G7" s="72"/>
      <c r="H7" s="73"/>
      <c r="I7" s="87"/>
      <c r="J7" s="74"/>
      <c r="K7" s="89">
        <f>25*940+940*18</f>
        <v>40420</v>
      </c>
      <c r="L7" s="60"/>
      <c r="M7" s="64"/>
      <c r="N7" s="64"/>
      <c r="O7" s="97">
        <v>0</v>
      </c>
      <c r="P7" s="88"/>
      <c r="Q7" s="88"/>
      <c r="R7" s="135">
        <v>40420</v>
      </c>
      <c r="S7" s="161"/>
      <c r="T7" s="161"/>
      <c r="U7" s="61"/>
      <c r="V7" s="26"/>
    </row>
    <row r="8" spans="1:22" s="38" customFormat="1" ht="45.95" customHeight="1" x14ac:dyDescent="0.2">
      <c r="A8" s="402"/>
      <c r="B8" s="227"/>
      <c r="C8" s="228" t="s">
        <v>19</v>
      </c>
      <c r="D8" s="229" t="s">
        <v>88</v>
      </c>
      <c r="E8" s="406"/>
      <c r="F8" s="230"/>
      <c r="G8" s="231"/>
      <c r="H8" s="232"/>
      <c r="I8" s="233"/>
      <c r="J8" s="234"/>
      <c r="K8" s="95">
        <v>125000</v>
      </c>
      <c r="L8" s="235"/>
      <c r="M8" s="33"/>
      <c r="N8" s="33"/>
      <c r="O8" s="97">
        <f>K8-T8</f>
        <v>45000</v>
      </c>
      <c r="P8" s="88"/>
      <c r="Q8" s="88"/>
      <c r="R8" s="97">
        <v>0</v>
      </c>
      <c r="S8" s="236"/>
      <c r="T8" s="106">
        <v>80000</v>
      </c>
      <c r="U8" s="237"/>
      <c r="V8" s="238"/>
    </row>
    <row r="9" spans="1:22" s="38" customFormat="1" ht="45.95" customHeight="1" x14ac:dyDescent="0.2">
      <c r="A9" s="402"/>
      <c r="B9" s="227"/>
      <c r="C9" s="228" t="s">
        <v>20</v>
      </c>
      <c r="D9" s="229" t="s">
        <v>89</v>
      </c>
      <c r="E9" s="406"/>
      <c r="F9" s="230"/>
      <c r="G9" s="231"/>
      <c r="H9" s="232"/>
      <c r="I9" s="233"/>
      <c r="J9" s="234"/>
      <c r="K9" s="95">
        <v>42000</v>
      </c>
      <c r="L9" s="235"/>
      <c r="M9" s="33"/>
      <c r="N9" s="33"/>
      <c r="O9" s="97">
        <f>K9</f>
        <v>42000</v>
      </c>
      <c r="P9" s="88"/>
      <c r="Q9" s="88"/>
      <c r="R9" s="97">
        <v>0</v>
      </c>
      <c r="S9" s="236"/>
      <c r="T9" s="236"/>
      <c r="U9" s="237"/>
      <c r="V9" s="238"/>
    </row>
    <row r="10" spans="1:22" ht="45.95" customHeight="1" x14ac:dyDescent="0.2">
      <c r="A10" s="211" t="s">
        <v>50</v>
      </c>
      <c r="B10" s="354">
        <f>1+B6</f>
        <v>2</v>
      </c>
      <c r="C10" s="343"/>
      <c r="D10" s="15" t="s">
        <v>44</v>
      </c>
      <c r="E10" s="65" t="s">
        <v>28</v>
      </c>
      <c r="F10" s="67"/>
      <c r="G10" s="68"/>
      <c r="H10" s="69"/>
      <c r="I10" s="70"/>
      <c r="J10" s="69"/>
      <c r="K10" s="90">
        <v>2500</v>
      </c>
      <c r="L10" s="18"/>
      <c r="M10" s="18"/>
      <c r="N10" s="18"/>
      <c r="O10" s="96">
        <v>0</v>
      </c>
      <c r="P10" s="31"/>
      <c r="Q10" s="31"/>
      <c r="R10" s="158">
        <v>2500</v>
      </c>
      <c r="S10" s="18"/>
      <c r="T10" s="18"/>
      <c r="U10" s="61"/>
      <c r="V10" s="21"/>
    </row>
    <row r="11" spans="1:22" s="38" customFormat="1" ht="45.95" customHeight="1" x14ac:dyDescent="0.2">
      <c r="A11" s="239" t="s">
        <v>50</v>
      </c>
      <c r="B11" s="386">
        <f>1+B10</f>
        <v>3</v>
      </c>
      <c r="C11" s="387"/>
      <c r="D11" s="240" t="s">
        <v>47</v>
      </c>
      <c r="E11" s="241" t="s">
        <v>46</v>
      </c>
      <c r="F11" s="242"/>
      <c r="G11" s="242"/>
      <c r="H11" s="242"/>
      <c r="I11" s="242"/>
      <c r="J11" s="243"/>
      <c r="K11" s="244">
        <v>5000</v>
      </c>
      <c r="L11" s="245"/>
      <c r="M11" s="32"/>
      <c r="N11" s="34"/>
      <c r="O11" s="97">
        <v>5000</v>
      </c>
      <c r="P11" s="33"/>
      <c r="Q11" s="33"/>
      <c r="R11" s="95"/>
      <c r="S11" s="31"/>
      <c r="T11" s="31"/>
      <c r="U11" s="246"/>
      <c r="V11" s="247"/>
    </row>
    <row r="12" spans="1:22" ht="45.95" customHeight="1" x14ac:dyDescent="0.2">
      <c r="A12" s="211" t="s">
        <v>50</v>
      </c>
      <c r="B12" s="354">
        <f t="shared" ref="B12:B50" si="0">1+B11</f>
        <v>4</v>
      </c>
      <c r="C12" s="343"/>
      <c r="D12" s="12" t="s">
        <v>48</v>
      </c>
      <c r="E12" s="55" t="s">
        <v>41</v>
      </c>
      <c r="F12" s="29"/>
      <c r="G12" s="29"/>
      <c r="H12" s="29"/>
      <c r="I12" s="29"/>
      <c r="J12" s="81"/>
      <c r="K12" s="91">
        <v>15000</v>
      </c>
      <c r="L12" s="82"/>
      <c r="M12" s="28"/>
      <c r="N12" s="39"/>
      <c r="O12" s="97">
        <v>0</v>
      </c>
      <c r="P12" s="53"/>
      <c r="Q12" s="53"/>
      <c r="R12" s="135">
        <v>15000</v>
      </c>
      <c r="S12" s="19"/>
      <c r="T12" s="19"/>
      <c r="U12" s="112"/>
      <c r="V12" s="77"/>
    </row>
    <row r="13" spans="1:22" ht="45.95" customHeight="1" x14ac:dyDescent="0.2">
      <c r="A13" s="211" t="s">
        <v>50</v>
      </c>
      <c r="B13" s="354">
        <f t="shared" si="0"/>
        <v>5</v>
      </c>
      <c r="C13" s="343"/>
      <c r="D13" s="12" t="s">
        <v>53</v>
      </c>
      <c r="E13" s="55" t="s">
        <v>32</v>
      </c>
      <c r="F13" s="29"/>
      <c r="G13" s="29"/>
      <c r="H13" s="29"/>
      <c r="I13" s="29"/>
      <c r="J13" s="29"/>
      <c r="K13" s="91">
        <v>15000</v>
      </c>
      <c r="L13" s="17"/>
      <c r="M13" s="17"/>
      <c r="N13" s="30"/>
      <c r="O13" s="97">
        <v>0</v>
      </c>
      <c r="P13" s="53"/>
      <c r="Q13" s="53"/>
      <c r="R13" s="135">
        <v>15000</v>
      </c>
      <c r="S13" s="19"/>
      <c r="T13" s="19"/>
      <c r="U13" s="112"/>
      <c r="V13" s="75"/>
    </row>
    <row r="14" spans="1:22" ht="45.95" customHeight="1" x14ac:dyDescent="0.2">
      <c r="A14" s="211" t="s">
        <v>50</v>
      </c>
      <c r="B14" s="354">
        <f t="shared" si="0"/>
        <v>6</v>
      </c>
      <c r="C14" s="343"/>
      <c r="D14" s="15" t="s">
        <v>75</v>
      </c>
      <c r="E14" s="65" t="s">
        <v>41</v>
      </c>
      <c r="F14" s="66"/>
      <c r="G14" s="66"/>
      <c r="H14" s="66"/>
      <c r="I14" s="66"/>
      <c r="J14" s="66"/>
      <c r="K14" s="90">
        <v>4000</v>
      </c>
      <c r="L14" s="17"/>
      <c r="M14" s="17"/>
      <c r="N14" s="30"/>
      <c r="O14" s="95">
        <v>0</v>
      </c>
      <c r="P14" s="33"/>
      <c r="Q14" s="33"/>
      <c r="R14" s="132">
        <v>4000</v>
      </c>
      <c r="S14" s="18"/>
      <c r="T14" s="18"/>
      <c r="U14" s="61"/>
      <c r="V14" s="51"/>
    </row>
    <row r="15" spans="1:22" ht="45.95" customHeight="1" x14ac:dyDescent="0.2">
      <c r="A15" s="211" t="s">
        <v>50</v>
      </c>
      <c r="B15" s="354">
        <f t="shared" si="0"/>
        <v>7</v>
      </c>
      <c r="C15" s="343"/>
      <c r="D15" s="15" t="s">
        <v>56</v>
      </c>
      <c r="E15" s="65" t="s">
        <v>32</v>
      </c>
      <c r="F15" s="66"/>
      <c r="G15" s="66"/>
      <c r="H15" s="66"/>
      <c r="I15" s="66"/>
      <c r="J15" s="66"/>
      <c r="K15" s="90">
        <v>10000</v>
      </c>
      <c r="L15" s="17"/>
      <c r="M15" s="17"/>
      <c r="N15" s="30"/>
      <c r="O15" s="95">
        <v>0</v>
      </c>
      <c r="P15" s="33"/>
      <c r="Q15" s="33"/>
      <c r="R15" s="132">
        <v>10000</v>
      </c>
      <c r="S15" s="18"/>
      <c r="T15" s="18"/>
      <c r="U15" s="61"/>
      <c r="V15" s="51"/>
    </row>
    <row r="16" spans="1:22" s="38" customFormat="1" ht="81" customHeight="1" x14ac:dyDescent="0.2">
      <c r="A16" s="239" t="s">
        <v>50</v>
      </c>
      <c r="B16" s="386">
        <f t="shared" si="0"/>
        <v>8</v>
      </c>
      <c r="C16" s="387"/>
      <c r="D16" s="248" t="s">
        <v>127</v>
      </c>
      <c r="E16" s="249" t="s">
        <v>32</v>
      </c>
      <c r="F16" s="242"/>
      <c r="G16" s="242"/>
      <c r="H16" s="242"/>
      <c r="I16" s="242"/>
      <c r="J16" s="242"/>
      <c r="K16" s="106">
        <v>15000</v>
      </c>
      <c r="L16" s="32"/>
      <c r="M16" s="32"/>
      <c r="N16" s="34"/>
      <c r="O16" s="95">
        <v>15000</v>
      </c>
      <c r="P16" s="33"/>
      <c r="Q16" s="33"/>
      <c r="R16" s="95">
        <v>0</v>
      </c>
      <c r="S16" s="31"/>
      <c r="T16" s="31"/>
      <c r="U16" s="237"/>
      <c r="V16" s="250"/>
    </row>
    <row r="17" spans="1:35" s="38" customFormat="1" ht="39.950000000000003" customHeight="1" x14ac:dyDescent="0.2">
      <c r="A17" s="239" t="s">
        <v>50</v>
      </c>
      <c r="B17" s="386">
        <f t="shared" si="0"/>
        <v>9</v>
      </c>
      <c r="C17" s="387"/>
      <c r="D17" s="240" t="s">
        <v>85</v>
      </c>
      <c r="E17" s="241" t="s">
        <v>31</v>
      </c>
      <c r="F17" s="251"/>
      <c r="G17" s="251"/>
      <c r="H17" s="251"/>
      <c r="I17" s="251"/>
      <c r="J17" s="251"/>
      <c r="K17" s="244">
        <v>5000</v>
      </c>
      <c r="L17" s="32"/>
      <c r="M17" s="252"/>
      <c r="N17" s="253"/>
      <c r="O17" s="189">
        <v>5000</v>
      </c>
      <c r="P17" s="53"/>
      <c r="Q17" s="190"/>
      <c r="R17" s="189">
        <v>0</v>
      </c>
      <c r="S17" s="254"/>
      <c r="T17" s="254"/>
      <c r="U17" s="255"/>
      <c r="V17" s="247"/>
    </row>
    <row r="18" spans="1:35" s="38" customFormat="1" ht="45.95" customHeight="1" x14ac:dyDescent="0.2">
      <c r="A18" s="239" t="s">
        <v>50</v>
      </c>
      <c r="B18" s="386">
        <f t="shared" si="0"/>
        <v>10</v>
      </c>
      <c r="C18" s="387"/>
      <c r="D18" s="240" t="s">
        <v>94</v>
      </c>
      <c r="E18" s="241" t="s">
        <v>31</v>
      </c>
      <c r="F18" s="251"/>
      <c r="G18" s="251"/>
      <c r="H18" s="251"/>
      <c r="I18" s="251"/>
      <c r="J18" s="251"/>
      <c r="K18" s="244">
        <v>10000</v>
      </c>
      <c r="L18" s="32"/>
      <c r="M18" s="252"/>
      <c r="N18" s="253"/>
      <c r="O18" s="95">
        <v>10000</v>
      </c>
      <c r="P18" s="33"/>
      <c r="Q18" s="33"/>
      <c r="R18" s="95">
        <v>0</v>
      </c>
      <c r="S18" s="96"/>
      <c r="T18" s="254"/>
      <c r="U18" s="255"/>
      <c r="V18" s="247"/>
    </row>
    <row r="19" spans="1:35" s="20" customFormat="1" ht="45.95" customHeight="1" x14ac:dyDescent="0.2">
      <c r="A19" s="211"/>
      <c r="B19" s="354">
        <f t="shared" si="0"/>
        <v>11</v>
      </c>
      <c r="C19" s="343"/>
      <c r="D19" s="12" t="s">
        <v>106</v>
      </c>
      <c r="E19" s="55"/>
      <c r="F19" s="29"/>
      <c r="G19" s="29"/>
      <c r="H19" s="29"/>
      <c r="I19" s="29"/>
      <c r="J19" s="29"/>
      <c r="K19" s="91">
        <v>5000</v>
      </c>
      <c r="L19" s="17"/>
      <c r="M19" s="118"/>
      <c r="N19" s="188"/>
      <c r="O19" s="95">
        <v>0</v>
      </c>
      <c r="P19" s="33"/>
      <c r="Q19" s="33"/>
      <c r="R19" s="132">
        <v>5000</v>
      </c>
      <c r="S19" s="22"/>
      <c r="T19" s="163"/>
      <c r="U19" s="164"/>
      <c r="V19" s="75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0" customFormat="1" ht="45.95" customHeight="1" x14ac:dyDescent="0.2">
      <c r="A20" s="211"/>
      <c r="B20" s="354">
        <f t="shared" si="0"/>
        <v>12</v>
      </c>
      <c r="C20" s="343"/>
      <c r="D20" s="15" t="s">
        <v>39</v>
      </c>
      <c r="E20" s="65" t="s">
        <v>33</v>
      </c>
      <c r="F20" s="25"/>
      <c r="G20" s="25"/>
      <c r="H20" s="25"/>
      <c r="I20" s="25"/>
      <c r="J20" s="25"/>
      <c r="K20" s="90">
        <v>55477.79</v>
      </c>
      <c r="L20" s="17"/>
      <c r="M20" s="17"/>
      <c r="N20" s="30"/>
      <c r="O20" s="96">
        <v>0</v>
      </c>
      <c r="P20" s="32"/>
      <c r="Q20" s="32"/>
      <c r="R20" s="136">
        <f>K20</f>
        <v>55477.79</v>
      </c>
      <c r="S20" s="18"/>
      <c r="T20" s="18"/>
      <c r="U20" s="61"/>
      <c r="V20" s="27"/>
      <c r="W20"/>
      <c r="X20"/>
      <c r="Y20"/>
      <c r="Z20"/>
      <c r="AA20"/>
      <c r="AB20"/>
      <c r="AC20"/>
      <c r="AD20"/>
      <c r="AE20"/>
      <c r="AF20"/>
      <c r="AG20"/>
      <c r="AH20"/>
    </row>
    <row r="21" spans="1:35" s="38" customFormat="1" ht="45.95" customHeight="1" x14ac:dyDescent="0.2">
      <c r="A21" s="239"/>
      <c r="B21" s="386">
        <f t="shared" si="0"/>
        <v>13</v>
      </c>
      <c r="C21" s="387"/>
      <c r="D21" s="248" t="s">
        <v>62</v>
      </c>
      <c r="E21" s="249" t="s">
        <v>45</v>
      </c>
      <c r="F21" s="242"/>
      <c r="G21" s="242"/>
      <c r="H21" s="242"/>
      <c r="I21" s="242"/>
      <c r="J21" s="242"/>
      <c r="K21" s="106">
        <v>10000</v>
      </c>
      <c r="L21" s="32"/>
      <c r="M21" s="32"/>
      <c r="N21" s="34"/>
      <c r="O21" s="95">
        <v>10000</v>
      </c>
      <c r="P21" s="32"/>
      <c r="Q21" s="32"/>
      <c r="R21" s="106">
        <v>0</v>
      </c>
      <c r="S21" s="31"/>
      <c r="T21" s="31"/>
      <c r="U21" s="237"/>
      <c r="V21" s="247"/>
    </row>
    <row r="22" spans="1:35" ht="62.25" customHeight="1" x14ac:dyDescent="0.2">
      <c r="A22" s="211"/>
      <c r="B22" s="354">
        <f t="shared" si="0"/>
        <v>14</v>
      </c>
      <c r="C22" s="343"/>
      <c r="D22" s="15" t="s">
        <v>49</v>
      </c>
      <c r="E22" s="65" t="s">
        <v>92</v>
      </c>
      <c r="F22" s="66"/>
      <c r="G22" s="66"/>
      <c r="H22" s="66"/>
      <c r="I22" s="66"/>
      <c r="J22" s="66"/>
      <c r="K22" s="90">
        <v>95643.08</v>
      </c>
      <c r="L22" s="17"/>
      <c r="M22" s="17"/>
      <c r="N22" s="30"/>
      <c r="O22" s="95">
        <v>0</v>
      </c>
      <c r="P22" s="33"/>
      <c r="Q22" s="33"/>
      <c r="R22" s="132">
        <f>K22</f>
        <v>95643.08</v>
      </c>
      <c r="S22" s="62"/>
      <c r="T22" s="18"/>
      <c r="U22" s="61"/>
      <c r="V22" s="51" t="s">
        <v>73</v>
      </c>
    </row>
    <row r="23" spans="1:35" s="38" customFormat="1" ht="62.25" customHeight="1" x14ac:dyDescent="0.2">
      <c r="A23" s="239"/>
      <c r="B23" s="386">
        <f t="shared" si="0"/>
        <v>15</v>
      </c>
      <c r="C23" s="387"/>
      <c r="D23" s="248" t="s">
        <v>80</v>
      </c>
      <c r="E23" s="249"/>
      <c r="F23" s="242"/>
      <c r="G23" s="242"/>
      <c r="H23" s="242"/>
      <c r="I23" s="242"/>
      <c r="J23" s="242"/>
      <c r="K23" s="106">
        <v>4000</v>
      </c>
      <c r="L23" s="32"/>
      <c r="M23" s="32"/>
      <c r="N23" s="34"/>
      <c r="O23" s="95">
        <v>4000</v>
      </c>
      <c r="P23" s="33"/>
      <c r="Q23" s="33"/>
      <c r="R23" s="95">
        <v>0</v>
      </c>
      <c r="S23" s="256"/>
      <c r="T23" s="31"/>
      <c r="U23" s="237"/>
      <c r="V23" s="250"/>
    </row>
    <row r="24" spans="1:35" s="20" customFormat="1" ht="45.95" customHeight="1" x14ac:dyDescent="0.2">
      <c r="A24" s="212"/>
      <c r="B24" s="354">
        <f t="shared" si="0"/>
        <v>16</v>
      </c>
      <c r="C24" s="343"/>
      <c r="D24" s="98" t="s">
        <v>37</v>
      </c>
      <c r="E24" s="108" t="s">
        <v>38</v>
      </c>
      <c r="F24" s="18"/>
      <c r="G24" s="18"/>
      <c r="H24" s="18"/>
      <c r="I24" s="18"/>
      <c r="J24" s="18"/>
      <c r="K24" s="90">
        <v>18790.310000000001</v>
      </c>
      <c r="L24" s="99"/>
      <c r="M24" s="99"/>
      <c r="N24" s="100"/>
      <c r="O24" s="106">
        <v>0</v>
      </c>
      <c r="P24" s="33"/>
      <c r="Q24" s="33"/>
      <c r="R24" s="132">
        <f>K24</f>
        <v>18790.310000000001</v>
      </c>
      <c r="S24" s="18"/>
      <c r="T24" s="18"/>
      <c r="U24" s="61"/>
      <c r="V24" s="51"/>
      <c r="W24"/>
      <c r="X24"/>
      <c r="Y24"/>
      <c r="Z24"/>
      <c r="AA24"/>
      <c r="AB24"/>
      <c r="AC24"/>
      <c r="AD24"/>
      <c r="AE24"/>
      <c r="AF24"/>
      <c r="AG24"/>
      <c r="AH24"/>
    </row>
    <row r="25" spans="1:35" s="38" customFormat="1" ht="45.95" customHeight="1" x14ac:dyDescent="0.2">
      <c r="A25" s="239"/>
      <c r="B25" s="386">
        <f t="shared" si="0"/>
        <v>17</v>
      </c>
      <c r="C25" s="387"/>
      <c r="D25" s="248" t="s">
        <v>63</v>
      </c>
      <c r="E25" s="249" t="s">
        <v>40</v>
      </c>
      <c r="F25" s="242"/>
      <c r="G25" s="242"/>
      <c r="H25" s="242"/>
      <c r="I25" s="242"/>
      <c r="J25" s="242"/>
      <c r="K25" s="106">
        <v>50000</v>
      </c>
      <c r="L25" s="32"/>
      <c r="M25" s="32"/>
      <c r="N25" s="34"/>
      <c r="O25" s="95">
        <f>K25</f>
        <v>50000</v>
      </c>
      <c r="P25" s="33"/>
      <c r="Q25" s="33"/>
      <c r="R25" s="95">
        <v>0</v>
      </c>
      <c r="S25" s="31"/>
      <c r="T25" s="31"/>
      <c r="U25" s="237"/>
      <c r="V25" s="250"/>
    </row>
    <row r="26" spans="1:35" s="20" customFormat="1" ht="45.95" customHeight="1" x14ac:dyDescent="0.2">
      <c r="A26" s="211"/>
      <c r="B26" s="354">
        <f t="shared" si="0"/>
        <v>18</v>
      </c>
      <c r="C26" s="343"/>
      <c r="D26" s="12" t="s">
        <v>43</v>
      </c>
      <c r="E26" s="55" t="s">
        <v>30</v>
      </c>
      <c r="F26" s="29"/>
      <c r="G26" s="29"/>
      <c r="H26" s="29"/>
      <c r="I26" s="29"/>
      <c r="J26" s="29"/>
      <c r="K26" s="91">
        <v>5000</v>
      </c>
      <c r="L26" s="28"/>
      <c r="M26" s="28"/>
      <c r="N26" s="39"/>
      <c r="O26" s="97">
        <v>0</v>
      </c>
      <c r="P26" s="53"/>
      <c r="Q26" s="53"/>
      <c r="R26" s="135">
        <v>5000</v>
      </c>
      <c r="S26" s="163"/>
      <c r="T26" s="163"/>
      <c r="U26" s="91"/>
      <c r="V26" s="75"/>
      <c r="W26"/>
      <c r="X26"/>
      <c r="Y26"/>
      <c r="Z26"/>
      <c r="AA26"/>
      <c r="AB26"/>
      <c r="AC26"/>
      <c r="AD26"/>
      <c r="AE26"/>
      <c r="AF26"/>
      <c r="AG26"/>
      <c r="AH26"/>
    </row>
    <row r="27" spans="1:35" s="20" customFormat="1" ht="45.95" customHeight="1" x14ac:dyDescent="0.2">
      <c r="A27" s="213"/>
      <c r="B27" s="354">
        <f t="shared" si="0"/>
        <v>19</v>
      </c>
      <c r="C27" s="343"/>
      <c r="D27" s="12" t="s">
        <v>95</v>
      </c>
      <c r="E27" s="55" t="s">
        <v>31</v>
      </c>
      <c r="F27" s="29"/>
      <c r="G27" s="29"/>
      <c r="H27" s="29"/>
      <c r="I27" s="29"/>
      <c r="J27" s="29"/>
      <c r="K27" s="91">
        <v>394782.11</v>
      </c>
      <c r="L27" s="17"/>
      <c r="M27" s="17"/>
      <c r="N27" s="41"/>
      <c r="O27" s="97">
        <v>0</v>
      </c>
      <c r="P27" s="53"/>
      <c r="Q27" s="53"/>
      <c r="R27" s="135">
        <f>K27*0.08</f>
        <v>31582.568800000001</v>
      </c>
      <c r="S27" s="163"/>
      <c r="T27" s="163">
        <f>K27</f>
        <v>394782.11</v>
      </c>
      <c r="U27" s="164"/>
      <c r="V27" s="75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20" customFormat="1" ht="45.95" customHeight="1" x14ac:dyDescent="0.2">
      <c r="A28" s="213"/>
      <c r="B28" s="354">
        <f t="shared" si="0"/>
        <v>20</v>
      </c>
      <c r="C28" s="343"/>
      <c r="D28" s="15" t="s">
        <v>93</v>
      </c>
      <c r="E28" s="65" t="s">
        <v>31</v>
      </c>
      <c r="F28" s="25"/>
      <c r="G28" s="25"/>
      <c r="H28" s="25"/>
      <c r="I28" s="25"/>
      <c r="J28" s="25"/>
      <c r="K28" s="90">
        <v>717907.79</v>
      </c>
      <c r="L28" s="17"/>
      <c r="M28" s="17"/>
      <c r="N28" s="41"/>
      <c r="O28" s="97">
        <v>0</v>
      </c>
      <c r="P28" s="33"/>
      <c r="Q28" s="33"/>
      <c r="R28" s="135">
        <f t="shared" ref="R28:R29" si="1">K28*0.08</f>
        <v>57432.623200000002</v>
      </c>
      <c r="S28" s="22"/>
      <c r="T28" s="22">
        <f>K28</f>
        <v>717907.79</v>
      </c>
      <c r="U28" s="162"/>
      <c r="V28" s="75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20" customFormat="1" ht="45.95" customHeight="1" x14ac:dyDescent="0.2">
      <c r="A29" s="213"/>
      <c r="B29" s="354">
        <f t="shared" si="0"/>
        <v>21</v>
      </c>
      <c r="C29" s="343"/>
      <c r="D29" s="15" t="s">
        <v>96</v>
      </c>
      <c r="E29" s="65" t="s">
        <v>31</v>
      </c>
      <c r="F29" s="25"/>
      <c r="G29" s="25"/>
      <c r="H29" s="25"/>
      <c r="I29" s="25"/>
      <c r="J29" s="25"/>
      <c r="K29" s="90">
        <v>1322172</v>
      </c>
      <c r="L29" s="17"/>
      <c r="M29" s="17"/>
      <c r="N29" s="41"/>
      <c r="O29" s="97">
        <v>0</v>
      </c>
      <c r="P29" s="33"/>
      <c r="Q29" s="33"/>
      <c r="R29" s="135">
        <f t="shared" si="1"/>
        <v>105773.76000000001</v>
      </c>
      <c r="S29" s="163"/>
      <c r="T29" s="22">
        <f>K29</f>
        <v>1322172</v>
      </c>
      <c r="U29" s="162"/>
      <c r="V29" s="52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38" customFormat="1" ht="45.95" customHeight="1" x14ac:dyDescent="0.2">
      <c r="A30" s="257"/>
      <c r="B30" s="386">
        <f t="shared" si="0"/>
        <v>22</v>
      </c>
      <c r="C30" s="387"/>
      <c r="D30" s="248" t="s">
        <v>107</v>
      </c>
      <c r="E30" s="249"/>
      <c r="F30" s="242"/>
      <c r="G30" s="242"/>
      <c r="H30" s="242"/>
      <c r="I30" s="242"/>
      <c r="J30" s="242"/>
      <c r="K30" s="106">
        <v>650000</v>
      </c>
      <c r="L30" s="32"/>
      <c r="M30" s="32"/>
      <c r="N30" s="258"/>
      <c r="O30" s="97">
        <f>K30*0.08*0.7</f>
        <v>36400</v>
      </c>
      <c r="P30" s="33"/>
      <c r="Q30" s="33"/>
      <c r="R30" s="95">
        <v>0</v>
      </c>
      <c r="S30" s="254"/>
      <c r="T30" s="96"/>
      <c r="U30" s="259"/>
      <c r="V30" s="260" t="s">
        <v>138</v>
      </c>
    </row>
    <row r="31" spans="1:35" s="20" customFormat="1" ht="45.95" customHeight="1" x14ac:dyDescent="0.2">
      <c r="A31" s="213"/>
      <c r="B31" s="354">
        <f t="shared" si="0"/>
        <v>23</v>
      </c>
      <c r="C31" s="343"/>
      <c r="D31" s="15" t="s">
        <v>65</v>
      </c>
      <c r="E31" s="65" t="s">
        <v>78</v>
      </c>
      <c r="F31" s="25"/>
      <c r="G31" s="25"/>
      <c r="H31" s="25"/>
      <c r="I31" s="25"/>
      <c r="J31" s="25"/>
      <c r="K31" s="90">
        <f>137253+6862.65</f>
        <v>144115.65</v>
      </c>
      <c r="L31" s="17"/>
      <c r="M31" s="17"/>
      <c r="N31" s="30"/>
      <c r="O31" s="95">
        <v>0</v>
      </c>
      <c r="P31" s="33"/>
      <c r="Q31" s="33"/>
      <c r="R31" s="132">
        <f>K31*0.08</f>
        <v>11529.252</v>
      </c>
      <c r="S31" s="22"/>
      <c r="T31" s="22"/>
      <c r="U31" s="162">
        <v>137253</v>
      </c>
      <c r="V31" s="75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s="20" customFormat="1" ht="88.5" customHeight="1" x14ac:dyDescent="0.2">
      <c r="A32" s="213"/>
      <c r="B32" s="354">
        <f t="shared" si="0"/>
        <v>24</v>
      </c>
      <c r="C32" s="343"/>
      <c r="D32" s="12" t="s">
        <v>66</v>
      </c>
      <c r="E32" s="55" t="s">
        <v>29</v>
      </c>
      <c r="F32" s="29"/>
      <c r="G32" s="29"/>
      <c r="H32" s="29"/>
      <c r="I32" s="29"/>
      <c r="J32" s="29"/>
      <c r="K32" s="91">
        <v>173160</v>
      </c>
      <c r="L32" s="17"/>
      <c r="M32" s="17"/>
      <c r="N32" s="30"/>
      <c r="O32" s="97">
        <v>0</v>
      </c>
      <c r="P32" s="53"/>
      <c r="Q32" s="53"/>
      <c r="R32" s="132">
        <f>K32*0.08</f>
        <v>13852.800000000001</v>
      </c>
      <c r="S32" s="163"/>
      <c r="T32" s="163"/>
      <c r="U32" s="164">
        <v>173160</v>
      </c>
      <c r="V32" s="75" t="s">
        <v>69</v>
      </c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38" customFormat="1" ht="45.95" customHeight="1" x14ac:dyDescent="0.2">
      <c r="A33" s="257"/>
      <c r="B33" s="386">
        <f t="shared" si="0"/>
        <v>25</v>
      </c>
      <c r="C33" s="387"/>
      <c r="D33" s="240" t="s">
        <v>54</v>
      </c>
      <c r="E33" s="241" t="s">
        <v>29</v>
      </c>
      <c r="F33" s="251"/>
      <c r="G33" s="251"/>
      <c r="H33" s="251"/>
      <c r="I33" s="251"/>
      <c r="J33" s="251"/>
      <c r="K33" s="244">
        <v>1142981</v>
      </c>
      <c r="L33" s="32"/>
      <c r="M33" s="32"/>
      <c r="N33" s="34"/>
      <c r="O33" s="97">
        <f>K33*0.08*0.7</f>
        <v>64006.935999999994</v>
      </c>
      <c r="P33" s="63"/>
      <c r="Q33" s="63"/>
      <c r="R33" s="97">
        <v>0</v>
      </c>
      <c r="S33" s="254"/>
      <c r="T33" s="254"/>
      <c r="U33" s="255"/>
      <c r="V33" s="260" t="s">
        <v>138</v>
      </c>
    </row>
    <row r="34" spans="1:35" s="38" customFormat="1" ht="39.950000000000003" customHeight="1" x14ac:dyDescent="0.2">
      <c r="A34" s="257"/>
      <c r="B34" s="386">
        <f t="shared" si="0"/>
        <v>26</v>
      </c>
      <c r="C34" s="387"/>
      <c r="D34" s="240" t="s">
        <v>59</v>
      </c>
      <c r="E34" s="241" t="s">
        <v>33</v>
      </c>
      <c r="F34" s="251"/>
      <c r="G34" s="251"/>
      <c r="H34" s="251"/>
      <c r="I34" s="251"/>
      <c r="J34" s="251"/>
      <c r="K34" s="244">
        <v>750000</v>
      </c>
      <c r="L34" s="32"/>
      <c r="M34" s="32"/>
      <c r="N34" s="34"/>
      <c r="O34" s="97">
        <f>K34*0.08*0.7</f>
        <v>42000</v>
      </c>
      <c r="P34" s="53"/>
      <c r="Q34" s="53"/>
      <c r="R34" s="97">
        <v>0</v>
      </c>
      <c r="S34" s="254"/>
      <c r="T34" s="254"/>
      <c r="U34" s="255"/>
      <c r="V34" s="260" t="s">
        <v>138</v>
      </c>
    </row>
    <row r="35" spans="1:35" s="38" customFormat="1" ht="39.950000000000003" customHeight="1" x14ac:dyDescent="0.2">
      <c r="A35" s="257"/>
      <c r="B35" s="386">
        <f t="shared" si="0"/>
        <v>27</v>
      </c>
      <c r="C35" s="387"/>
      <c r="D35" s="248" t="s">
        <v>71</v>
      </c>
      <c r="E35" s="249" t="s">
        <v>76</v>
      </c>
      <c r="F35" s="242"/>
      <c r="G35" s="242"/>
      <c r="H35" s="242"/>
      <c r="I35" s="242"/>
      <c r="J35" s="242"/>
      <c r="K35" s="106">
        <v>2606649.33</v>
      </c>
      <c r="L35" s="32"/>
      <c r="M35" s="32"/>
      <c r="N35" s="34"/>
      <c r="O35" s="97">
        <f>33360.1*0.7</f>
        <v>23352.069999999996</v>
      </c>
      <c r="P35" s="53"/>
      <c r="Q35" s="53"/>
      <c r="R35" s="95">
        <v>0</v>
      </c>
      <c r="S35" s="96"/>
      <c r="T35" s="96"/>
      <c r="U35" s="259"/>
      <c r="V35" s="260" t="s">
        <v>138</v>
      </c>
    </row>
    <row r="36" spans="1:35" s="38" customFormat="1" ht="39.950000000000003" customHeight="1" x14ac:dyDescent="0.2">
      <c r="A36" s="257"/>
      <c r="B36" s="386">
        <f t="shared" si="0"/>
        <v>28</v>
      </c>
      <c r="C36" s="387"/>
      <c r="D36" s="248" t="s">
        <v>136</v>
      </c>
      <c r="E36" s="249"/>
      <c r="F36" s="242"/>
      <c r="G36" s="242"/>
      <c r="H36" s="242"/>
      <c r="I36" s="242"/>
      <c r="J36" s="242"/>
      <c r="K36" s="106">
        <v>62000</v>
      </c>
      <c r="L36" s="32"/>
      <c r="M36" s="32"/>
      <c r="N36" s="34"/>
      <c r="O36" s="97">
        <f>K36</f>
        <v>62000</v>
      </c>
      <c r="P36" s="53"/>
      <c r="Q36" s="53"/>
      <c r="R36" s="95">
        <v>0</v>
      </c>
      <c r="S36" s="96"/>
      <c r="T36" s="96"/>
      <c r="U36" s="259"/>
      <c r="V36" s="247"/>
    </row>
    <row r="37" spans="1:35" s="20" customFormat="1" ht="39.950000000000003" customHeight="1" x14ac:dyDescent="0.2">
      <c r="A37" s="213"/>
      <c r="B37" s="354">
        <f t="shared" si="0"/>
        <v>29</v>
      </c>
      <c r="C37" s="343"/>
      <c r="D37" s="15" t="s">
        <v>72</v>
      </c>
      <c r="E37" s="65" t="s">
        <v>77</v>
      </c>
      <c r="F37" s="25"/>
      <c r="G37" s="25"/>
      <c r="H37" s="25"/>
      <c r="I37" s="25"/>
      <c r="J37" s="25"/>
      <c r="K37" s="90">
        <v>10000</v>
      </c>
      <c r="L37" s="17"/>
      <c r="M37" s="17"/>
      <c r="N37" s="30"/>
      <c r="O37" s="97">
        <v>0</v>
      </c>
      <c r="P37" s="53"/>
      <c r="Q37" s="53"/>
      <c r="R37" s="132">
        <v>10000</v>
      </c>
      <c r="S37" s="22"/>
      <c r="T37" s="22"/>
      <c r="U37" s="162"/>
      <c r="V37" s="75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38" customFormat="1" ht="39.950000000000003" customHeight="1" x14ac:dyDescent="0.2">
      <c r="A38" s="261"/>
      <c r="B38" s="386">
        <f t="shared" si="0"/>
        <v>30</v>
      </c>
      <c r="C38" s="387"/>
      <c r="D38" s="240" t="s">
        <v>83</v>
      </c>
      <c r="E38" s="241"/>
      <c r="F38" s="251"/>
      <c r="G38" s="251"/>
      <c r="H38" s="251"/>
      <c r="I38" s="251"/>
      <c r="J38" s="251"/>
      <c r="K38" s="244">
        <v>4250</v>
      </c>
      <c r="L38" s="32"/>
      <c r="M38" s="252"/>
      <c r="N38" s="253"/>
      <c r="O38" s="187">
        <v>4250</v>
      </c>
      <c r="P38" s="33"/>
      <c r="Q38" s="186"/>
      <c r="R38" s="189">
        <v>0</v>
      </c>
      <c r="S38" s="254"/>
      <c r="T38" s="254"/>
      <c r="U38" s="255"/>
      <c r="V38" s="247"/>
    </row>
    <row r="39" spans="1:35" s="38" customFormat="1" ht="39.950000000000003" customHeight="1" x14ac:dyDescent="0.2">
      <c r="A39" s="261"/>
      <c r="B39" s="386">
        <f t="shared" si="0"/>
        <v>31</v>
      </c>
      <c r="C39" s="387"/>
      <c r="D39" s="240" t="s">
        <v>84</v>
      </c>
      <c r="E39" s="241"/>
      <c r="F39" s="251"/>
      <c r="G39" s="251"/>
      <c r="H39" s="251"/>
      <c r="I39" s="251"/>
      <c r="J39" s="251"/>
      <c r="K39" s="244">
        <v>500</v>
      </c>
      <c r="L39" s="32"/>
      <c r="M39" s="252"/>
      <c r="N39" s="253"/>
      <c r="O39" s="187">
        <v>500</v>
      </c>
      <c r="P39" s="33"/>
      <c r="Q39" s="186"/>
      <c r="R39" s="189">
        <v>0</v>
      </c>
      <c r="S39" s="254"/>
      <c r="T39" s="254"/>
      <c r="U39" s="255"/>
      <c r="V39" s="247"/>
    </row>
    <row r="40" spans="1:35" s="20" customFormat="1" ht="45.95" customHeight="1" x14ac:dyDescent="0.2">
      <c r="A40" s="107"/>
      <c r="B40" s="354">
        <f t="shared" si="0"/>
        <v>32</v>
      </c>
      <c r="C40" s="343"/>
      <c r="D40" s="12" t="s">
        <v>97</v>
      </c>
      <c r="E40" s="55"/>
      <c r="F40" s="29"/>
      <c r="G40" s="29"/>
      <c r="H40" s="29"/>
      <c r="I40" s="29"/>
      <c r="J40" s="29"/>
      <c r="K40" s="91">
        <v>3030868.76</v>
      </c>
      <c r="L40" s="17"/>
      <c r="M40" s="118"/>
      <c r="N40" s="195"/>
      <c r="O40" s="95">
        <v>0</v>
      </c>
      <c r="P40" s="33"/>
      <c r="Q40" s="33"/>
      <c r="R40" s="132">
        <v>242469.5</v>
      </c>
      <c r="S40" s="22"/>
      <c r="T40" s="163"/>
      <c r="U40" s="164"/>
      <c r="V40" s="75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20" customFormat="1" ht="45.95" customHeight="1" x14ac:dyDescent="0.2">
      <c r="A41" s="107"/>
      <c r="B41" s="354">
        <f t="shared" si="0"/>
        <v>33</v>
      </c>
      <c r="C41" s="343"/>
      <c r="D41" s="12" t="s">
        <v>133</v>
      </c>
      <c r="E41" s="55"/>
      <c r="F41" s="29"/>
      <c r="G41" s="29"/>
      <c r="H41" s="29"/>
      <c r="I41" s="29"/>
      <c r="J41" s="29"/>
      <c r="K41" s="91">
        <f>353156.41+461933.63</f>
        <v>815090.04</v>
      </c>
      <c r="L41" s="17"/>
      <c r="M41" s="118"/>
      <c r="N41" s="195"/>
      <c r="O41" s="95">
        <v>0</v>
      </c>
      <c r="P41" s="33"/>
      <c r="Q41" s="33"/>
      <c r="R41" s="132">
        <f>K41*0.08</f>
        <v>65207.203200000004</v>
      </c>
      <c r="S41" s="22"/>
      <c r="T41" s="163"/>
      <c r="U41" s="164"/>
      <c r="V41" s="75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20" customFormat="1" ht="45.95" customHeight="1" x14ac:dyDescent="0.2">
      <c r="A42" s="107"/>
      <c r="B42" s="354">
        <f t="shared" si="0"/>
        <v>34</v>
      </c>
      <c r="C42" s="343"/>
      <c r="D42" s="12" t="s">
        <v>134</v>
      </c>
      <c r="E42" s="55"/>
      <c r="F42" s="29"/>
      <c r="G42" s="29"/>
      <c r="H42" s="29"/>
      <c r="I42" s="29"/>
      <c r="J42" s="29"/>
      <c r="K42" s="91">
        <f>776260.75</f>
        <v>776260.75</v>
      </c>
      <c r="L42" s="17"/>
      <c r="M42" s="118"/>
      <c r="N42" s="195"/>
      <c r="O42" s="95">
        <v>0</v>
      </c>
      <c r="P42" s="33"/>
      <c r="Q42" s="33"/>
      <c r="R42" s="132">
        <f t="shared" ref="R42:R43" si="2">K42*0.08</f>
        <v>62100.86</v>
      </c>
      <c r="S42" s="22"/>
      <c r="T42" s="163"/>
      <c r="U42" s="164"/>
      <c r="V42" s="75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38" customFormat="1" ht="45.95" customHeight="1" x14ac:dyDescent="0.2">
      <c r="A43" s="261"/>
      <c r="B43" s="386">
        <f t="shared" si="0"/>
        <v>35</v>
      </c>
      <c r="C43" s="387"/>
      <c r="D43" s="240" t="s">
        <v>135</v>
      </c>
      <c r="E43" s="241"/>
      <c r="F43" s="251"/>
      <c r="G43" s="251"/>
      <c r="H43" s="251"/>
      <c r="I43" s="251"/>
      <c r="J43" s="251"/>
      <c r="K43" s="244">
        <f>535963.26+535433.5</f>
        <v>1071396.76</v>
      </c>
      <c r="L43" s="32"/>
      <c r="M43" s="252"/>
      <c r="N43" s="262"/>
      <c r="O43" s="95">
        <f>R43</f>
        <v>85711.7408</v>
      </c>
      <c r="P43" s="33"/>
      <c r="Q43" s="33"/>
      <c r="R43" s="95">
        <f t="shared" si="2"/>
        <v>85711.7408</v>
      </c>
      <c r="S43" s="96"/>
      <c r="T43" s="254"/>
      <c r="U43" s="255"/>
      <c r="V43" s="247"/>
    </row>
    <row r="44" spans="1:35" s="38" customFormat="1" ht="177.75" customHeight="1" x14ac:dyDescent="0.2">
      <c r="A44" s="261"/>
      <c r="B44" s="386">
        <f t="shared" si="0"/>
        <v>36</v>
      </c>
      <c r="C44" s="387"/>
      <c r="D44" s="240" t="s">
        <v>137</v>
      </c>
      <c r="E44" s="241"/>
      <c r="F44" s="251"/>
      <c r="G44" s="251"/>
      <c r="H44" s="251"/>
      <c r="I44" s="251"/>
      <c r="J44" s="251"/>
      <c r="K44" s="244">
        <v>100000</v>
      </c>
      <c r="L44" s="32"/>
      <c r="M44" s="252"/>
      <c r="N44" s="262"/>
      <c r="O44" s="97">
        <f>K44*0.08</f>
        <v>8000</v>
      </c>
      <c r="P44" s="53"/>
      <c r="Q44" s="53"/>
      <c r="R44" s="97">
        <v>0</v>
      </c>
      <c r="S44" s="254"/>
      <c r="T44" s="96">
        <f>K44</f>
        <v>100000</v>
      </c>
      <c r="U44" s="255"/>
      <c r="V44" s="247"/>
    </row>
    <row r="45" spans="1:35" s="20" customFormat="1" ht="39.75" customHeight="1" x14ac:dyDescent="0.2">
      <c r="A45" s="107"/>
      <c r="B45" s="354">
        <f t="shared" si="0"/>
        <v>37</v>
      </c>
      <c r="C45" s="343"/>
      <c r="D45" s="12" t="s">
        <v>110</v>
      </c>
      <c r="E45" s="55"/>
      <c r="F45" s="29"/>
      <c r="G45" s="29"/>
      <c r="H45" s="29"/>
      <c r="I45" s="29"/>
      <c r="J45" s="29"/>
      <c r="K45" s="91">
        <v>200000</v>
      </c>
      <c r="L45" s="17"/>
      <c r="M45" s="118"/>
      <c r="N45" s="195"/>
      <c r="O45" s="97">
        <v>0</v>
      </c>
      <c r="P45" s="33"/>
      <c r="Q45" s="33"/>
      <c r="R45" s="132">
        <v>200000</v>
      </c>
      <c r="S45" s="22"/>
      <c r="T45" s="22"/>
      <c r="U45" s="164"/>
      <c r="V45" s="7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20" customFormat="1" ht="39.75" customHeight="1" x14ac:dyDescent="0.2">
      <c r="A46" s="107"/>
      <c r="B46" s="354">
        <f t="shared" si="0"/>
        <v>38</v>
      </c>
      <c r="C46" s="343"/>
      <c r="D46" s="12" t="s">
        <v>112</v>
      </c>
      <c r="E46" s="55"/>
      <c r="F46" s="29"/>
      <c r="G46" s="29"/>
      <c r="H46" s="29"/>
      <c r="I46" s="29"/>
      <c r="J46" s="29"/>
      <c r="K46" s="91">
        <v>50000</v>
      </c>
      <c r="L46" s="17"/>
      <c r="M46" s="118"/>
      <c r="N46" s="195"/>
      <c r="O46" s="97">
        <v>0</v>
      </c>
      <c r="P46" s="33"/>
      <c r="Q46" s="33"/>
      <c r="R46" s="132">
        <v>50000</v>
      </c>
      <c r="S46" s="22"/>
      <c r="T46" s="22"/>
      <c r="U46" s="164"/>
      <c r="V46" s="75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38" customFormat="1" ht="95.25" customHeight="1" x14ac:dyDescent="0.2">
      <c r="A47" s="261"/>
      <c r="B47" s="386">
        <f t="shared" si="0"/>
        <v>39</v>
      </c>
      <c r="C47" s="387"/>
      <c r="D47" s="240" t="s">
        <v>132</v>
      </c>
      <c r="E47" s="241"/>
      <c r="F47" s="251"/>
      <c r="G47" s="251"/>
      <c r="H47" s="251"/>
      <c r="I47" s="251"/>
      <c r="J47" s="251"/>
      <c r="K47" s="244">
        <v>10000</v>
      </c>
      <c r="L47" s="32"/>
      <c r="M47" s="252"/>
      <c r="N47" s="262"/>
      <c r="O47" s="97">
        <f>K47</f>
        <v>10000</v>
      </c>
      <c r="P47" s="33"/>
      <c r="Q47" s="33"/>
      <c r="R47" s="95">
        <v>0</v>
      </c>
      <c r="S47" s="96"/>
      <c r="T47" s="96"/>
      <c r="U47" s="255"/>
      <c r="V47" s="247"/>
    </row>
    <row r="48" spans="1:35" s="38" customFormat="1" ht="39" customHeight="1" x14ac:dyDescent="0.2">
      <c r="A48" s="261"/>
      <c r="B48" s="386">
        <f t="shared" si="0"/>
        <v>40</v>
      </c>
      <c r="C48" s="387"/>
      <c r="D48" s="240" t="s">
        <v>126</v>
      </c>
      <c r="E48" s="241"/>
      <c r="F48" s="251"/>
      <c r="G48" s="251"/>
      <c r="H48" s="251"/>
      <c r="I48" s="251"/>
      <c r="J48" s="251"/>
      <c r="K48" s="244">
        <v>12000</v>
      </c>
      <c r="L48" s="32"/>
      <c r="M48" s="252"/>
      <c r="N48" s="262"/>
      <c r="O48" s="97">
        <f>K48</f>
        <v>12000</v>
      </c>
      <c r="P48" s="33"/>
      <c r="Q48" s="33"/>
      <c r="R48" s="95">
        <v>0</v>
      </c>
      <c r="S48" s="96"/>
      <c r="T48" s="96"/>
      <c r="U48" s="255"/>
      <c r="V48" s="247"/>
    </row>
    <row r="49" spans="1:35" s="38" customFormat="1" ht="39" customHeight="1" x14ac:dyDescent="0.2">
      <c r="A49" s="261"/>
      <c r="B49" s="386">
        <f t="shared" si="0"/>
        <v>41</v>
      </c>
      <c r="C49" s="387"/>
      <c r="D49" s="240" t="s">
        <v>131</v>
      </c>
      <c r="E49" s="241"/>
      <c r="F49" s="251"/>
      <c r="G49" s="251"/>
      <c r="H49" s="251"/>
      <c r="I49" s="251"/>
      <c r="J49" s="251"/>
      <c r="K49" s="244">
        <v>450000</v>
      </c>
      <c r="L49" s="32"/>
      <c r="M49" s="252"/>
      <c r="N49" s="262"/>
      <c r="O49" s="97">
        <v>150000</v>
      </c>
      <c r="P49" s="33"/>
      <c r="Q49" s="33"/>
      <c r="R49" s="95">
        <v>0</v>
      </c>
      <c r="S49" s="96"/>
      <c r="T49" s="96">
        <v>300000</v>
      </c>
      <c r="U49" s="255"/>
      <c r="V49" s="247"/>
    </row>
    <row r="50" spans="1:35" s="311" customFormat="1" ht="39" customHeight="1" x14ac:dyDescent="0.2">
      <c r="A50" s="298"/>
      <c r="B50" s="403">
        <f t="shared" si="0"/>
        <v>42</v>
      </c>
      <c r="C50" s="404"/>
      <c r="D50" s="312" t="s">
        <v>142</v>
      </c>
      <c r="E50" s="299"/>
      <c r="F50" s="300"/>
      <c r="G50" s="300"/>
      <c r="H50" s="300"/>
      <c r="I50" s="300"/>
      <c r="J50" s="300"/>
      <c r="K50" s="301"/>
      <c r="L50" s="302"/>
      <c r="M50" s="303"/>
      <c r="N50" s="304"/>
      <c r="O50" s="305"/>
      <c r="P50" s="306"/>
      <c r="Q50" s="306"/>
      <c r="R50" s="307"/>
      <c r="S50" s="308"/>
      <c r="T50" s="308"/>
      <c r="U50" s="309"/>
      <c r="V50" s="310"/>
    </row>
    <row r="51" spans="1:35" s="20" customFormat="1" ht="27.95" customHeight="1" thickBot="1" x14ac:dyDescent="0.35">
      <c r="A51" s="107"/>
      <c r="B51" s="354"/>
      <c r="C51" s="343"/>
      <c r="D51" s="168"/>
      <c r="E51" s="55"/>
      <c r="F51" s="169"/>
      <c r="G51" s="169"/>
      <c r="H51" s="169"/>
      <c r="I51" s="169"/>
      <c r="J51" s="169"/>
      <c r="K51" s="170"/>
      <c r="L51" s="171"/>
      <c r="M51" s="172"/>
      <c r="N51" s="295"/>
      <c r="O51" s="97">
        <f>SUM(O7:O50)</f>
        <v>684220.74679999996</v>
      </c>
      <c r="P51" s="296"/>
      <c r="Q51" s="297"/>
      <c r="R51" s="226"/>
      <c r="S51" s="191"/>
      <c r="T51" s="191"/>
      <c r="U51" s="173"/>
      <c r="V51" s="174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t="39.950000000000003" customHeight="1" thickTop="1" thickBot="1" x14ac:dyDescent="0.3">
      <c r="B52" s="313"/>
      <c r="C52" s="313"/>
      <c r="D52" s="388" t="s">
        <v>42</v>
      </c>
      <c r="E52" s="389"/>
      <c r="F52" s="92"/>
      <c r="G52" s="93"/>
      <c r="H52" s="93"/>
      <c r="I52" s="93"/>
      <c r="J52" s="93"/>
      <c r="K52" s="109">
        <f>SUM(K10:K50)+K6</f>
        <v>15026965.369999999</v>
      </c>
      <c r="L52" s="83"/>
      <c r="M52" s="80"/>
      <c r="N52" s="80"/>
      <c r="O52" s="355">
        <f>O51</f>
        <v>684220.74679999996</v>
      </c>
      <c r="P52" s="339"/>
      <c r="Q52" s="177"/>
      <c r="R52" s="101">
        <f>SUM(R6:R51)</f>
        <v>1202491.4879999999</v>
      </c>
      <c r="S52" s="94">
        <f>SUM(S6:S51)</f>
        <v>0</v>
      </c>
      <c r="T52" s="94">
        <f>SUM(T6:T51)</f>
        <v>2914861.9</v>
      </c>
      <c r="U52" s="94">
        <f>SUM(U6:U51)</f>
        <v>310413</v>
      </c>
      <c r="V52" s="78"/>
    </row>
    <row r="53" spans="1:35" ht="20.100000000000001" customHeight="1" thickTop="1" thickBot="1" x14ac:dyDescent="0.3">
      <c r="B53" s="2"/>
      <c r="C53" s="2"/>
      <c r="D53" s="3"/>
      <c r="E53" s="3"/>
      <c r="F53" s="3"/>
      <c r="G53" s="3"/>
      <c r="H53" s="3"/>
      <c r="I53" s="3"/>
      <c r="J53" s="3"/>
      <c r="K53" s="4"/>
      <c r="L53" s="4"/>
      <c r="M53" s="4"/>
      <c r="N53" s="45"/>
      <c r="O53" s="156"/>
      <c r="P53" s="5"/>
      <c r="Q53" s="5"/>
      <c r="R53" s="5"/>
      <c r="S53" s="6"/>
      <c r="T53" s="6"/>
      <c r="U53" s="7"/>
    </row>
    <row r="54" spans="1:35" ht="17.25" customHeight="1" thickTop="1" thickBot="1" x14ac:dyDescent="0.25">
      <c r="A54" s="319" t="s">
        <v>87</v>
      </c>
      <c r="B54" s="320"/>
      <c r="C54" s="320"/>
      <c r="D54" s="321"/>
      <c r="E54" s="322" t="s">
        <v>0</v>
      </c>
      <c r="F54" s="335" t="s">
        <v>1</v>
      </c>
      <c r="G54" s="336"/>
      <c r="H54" s="336"/>
      <c r="I54" s="336"/>
      <c r="J54" s="368"/>
      <c r="K54" s="363" t="s">
        <v>2</v>
      </c>
      <c r="L54" s="315"/>
      <c r="M54" s="315"/>
      <c r="N54" s="315"/>
      <c r="O54" s="375" t="s">
        <v>141</v>
      </c>
      <c r="P54" s="356" t="s">
        <v>81</v>
      </c>
      <c r="Q54" s="356" t="s">
        <v>82</v>
      </c>
      <c r="R54" s="364" t="s">
        <v>139</v>
      </c>
      <c r="S54" s="346" t="s">
        <v>3</v>
      </c>
      <c r="T54" s="347"/>
      <c r="U54" s="348"/>
      <c r="V54" s="8"/>
    </row>
    <row r="55" spans="1:35" ht="13.5" customHeight="1" thickTop="1" x14ac:dyDescent="0.2">
      <c r="A55" s="369" t="s">
        <v>5</v>
      </c>
      <c r="B55" s="328" t="s">
        <v>6</v>
      </c>
      <c r="C55" s="328"/>
      <c r="D55" s="318" t="s">
        <v>21</v>
      </c>
      <c r="E55" s="323"/>
      <c r="F55" s="318" t="s">
        <v>8</v>
      </c>
      <c r="G55" s="318" t="s">
        <v>22</v>
      </c>
      <c r="H55" s="318" t="s">
        <v>10</v>
      </c>
      <c r="I55" s="318" t="s">
        <v>11</v>
      </c>
      <c r="J55" s="367" t="s">
        <v>12</v>
      </c>
      <c r="K55" s="361" t="s">
        <v>35</v>
      </c>
      <c r="L55" s="371" t="s">
        <v>13</v>
      </c>
      <c r="M55" s="329" t="s">
        <v>14</v>
      </c>
      <c r="N55" s="373" t="s">
        <v>15</v>
      </c>
      <c r="O55" s="376"/>
      <c r="P55" s="357"/>
      <c r="Q55" s="357"/>
      <c r="R55" s="365"/>
      <c r="S55" s="349" t="s">
        <v>16</v>
      </c>
      <c r="T55" s="349" t="s">
        <v>58</v>
      </c>
      <c r="U55" s="349" t="s">
        <v>17</v>
      </c>
      <c r="V55" s="344" t="s">
        <v>4</v>
      </c>
    </row>
    <row r="56" spans="1:35" ht="110.1" customHeight="1" thickBot="1" x14ac:dyDescent="0.25">
      <c r="A56" s="370"/>
      <c r="B56" s="317"/>
      <c r="C56" s="317"/>
      <c r="D56" s="317"/>
      <c r="E56" s="324"/>
      <c r="F56" s="317"/>
      <c r="G56" s="317"/>
      <c r="H56" s="317"/>
      <c r="I56" s="317"/>
      <c r="J56" s="353"/>
      <c r="K56" s="362"/>
      <c r="L56" s="372"/>
      <c r="M56" s="317"/>
      <c r="N56" s="374"/>
      <c r="O56" s="377"/>
      <c r="P56" s="358"/>
      <c r="Q56" s="358"/>
      <c r="R56" s="366"/>
      <c r="S56" s="350"/>
      <c r="T56" s="350"/>
      <c r="U56" s="350"/>
      <c r="V56" s="345"/>
    </row>
    <row r="57" spans="1:35" ht="45.75" customHeight="1" thickTop="1" x14ac:dyDescent="0.25">
      <c r="A57" s="214"/>
      <c r="B57" s="359">
        <v>1</v>
      </c>
      <c r="C57" s="360"/>
      <c r="D57" s="119" t="s">
        <v>74</v>
      </c>
      <c r="E57" s="120" t="s">
        <v>36</v>
      </c>
      <c r="F57" s="121"/>
      <c r="G57" s="122"/>
      <c r="H57" s="119"/>
      <c r="I57" s="119"/>
      <c r="J57" s="119"/>
      <c r="K57" s="123">
        <v>4000</v>
      </c>
      <c r="L57" s="182"/>
      <c r="M57" s="124"/>
      <c r="N57" s="218"/>
      <c r="O57" s="125">
        <v>0</v>
      </c>
      <c r="P57" s="126"/>
      <c r="Q57" s="126"/>
      <c r="R57" s="166">
        <v>4000</v>
      </c>
      <c r="S57" s="127"/>
      <c r="T57" s="127"/>
      <c r="U57" s="128"/>
      <c r="V57" s="129"/>
    </row>
    <row r="58" spans="1:35" s="20" customFormat="1" ht="29.1" customHeight="1" x14ac:dyDescent="0.25">
      <c r="A58" s="215"/>
      <c r="B58" s="354">
        <f>1+B57</f>
        <v>2</v>
      </c>
      <c r="C58" s="343"/>
      <c r="D58" s="15" t="s">
        <v>51</v>
      </c>
      <c r="E58" s="79" t="s">
        <v>55</v>
      </c>
      <c r="F58" s="48"/>
      <c r="G58" s="50"/>
      <c r="H58" s="15"/>
      <c r="I58" s="15"/>
      <c r="J58" s="15"/>
      <c r="K58" s="89">
        <v>2000</v>
      </c>
      <c r="L58" s="184"/>
      <c r="M58" s="30"/>
      <c r="N58" s="104"/>
      <c r="O58" s="130">
        <v>0</v>
      </c>
      <c r="P58" s="34"/>
      <c r="Q58" s="34"/>
      <c r="R58" s="132">
        <v>2000</v>
      </c>
      <c r="S58" s="131"/>
      <c r="T58" s="47"/>
      <c r="U58" s="47"/>
      <c r="V58" s="27"/>
    </row>
    <row r="59" spans="1:35" s="38" customFormat="1" ht="29.1" customHeight="1" x14ac:dyDescent="0.25">
      <c r="A59" s="263"/>
      <c r="B59" s="386">
        <f t="shared" ref="B59:B82" si="3">1+B58</f>
        <v>3</v>
      </c>
      <c r="C59" s="387"/>
      <c r="D59" s="248" t="s">
        <v>98</v>
      </c>
      <c r="E59" s="249"/>
      <c r="F59" s="264"/>
      <c r="G59" s="265"/>
      <c r="H59" s="248"/>
      <c r="I59" s="248"/>
      <c r="J59" s="248"/>
      <c r="K59" s="95">
        <v>3700</v>
      </c>
      <c r="L59" s="266"/>
      <c r="M59" s="34"/>
      <c r="N59" s="130"/>
      <c r="O59" s="130">
        <f t="shared" ref="O59:O61" si="4">K59</f>
        <v>3700</v>
      </c>
      <c r="P59" s="34"/>
      <c r="Q59" s="34"/>
      <c r="R59" s="95">
        <v>0</v>
      </c>
      <c r="S59" s="267"/>
      <c r="T59" s="268"/>
      <c r="U59" s="268"/>
      <c r="V59" s="269" t="s">
        <v>70</v>
      </c>
    </row>
    <row r="60" spans="1:35" s="38" customFormat="1" ht="29.1" customHeight="1" x14ac:dyDescent="0.25">
      <c r="A60" s="263"/>
      <c r="B60" s="386">
        <f t="shared" si="3"/>
        <v>4</v>
      </c>
      <c r="C60" s="387"/>
      <c r="D60" s="248" t="s">
        <v>99</v>
      </c>
      <c r="E60" s="249"/>
      <c r="F60" s="264"/>
      <c r="G60" s="265"/>
      <c r="H60" s="248"/>
      <c r="I60" s="248"/>
      <c r="J60" s="248"/>
      <c r="K60" s="95">
        <v>16800</v>
      </c>
      <c r="L60" s="266"/>
      <c r="M60" s="34"/>
      <c r="N60" s="130"/>
      <c r="O60" s="130">
        <f t="shared" ref="O60" si="5">K60</f>
        <v>16800</v>
      </c>
      <c r="P60" s="34"/>
      <c r="Q60" s="34"/>
      <c r="R60" s="95">
        <v>0</v>
      </c>
      <c r="S60" s="267"/>
      <c r="T60" s="268"/>
      <c r="U60" s="268"/>
      <c r="V60" s="269"/>
    </row>
    <row r="61" spans="1:35" s="38" customFormat="1" ht="29.1" customHeight="1" x14ac:dyDescent="0.25">
      <c r="A61" s="263"/>
      <c r="B61" s="386">
        <f t="shared" si="3"/>
        <v>5</v>
      </c>
      <c r="C61" s="387"/>
      <c r="D61" s="248" t="s">
        <v>67</v>
      </c>
      <c r="E61" s="249" t="s">
        <v>79</v>
      </c>
      <c r="F61" s="264"/>
      <c r="G61" s="265"/>
      <c r="H61" s="248"/>
      <c r="I61" s="248"/>
      <c r="J61" s="248"/>
      <c r="K61" s="95">
        <v>7500</v>
      </c>
      <c r="L61" s="266"/>
      <c r="M61" s="34"/>
      <c r="N61" s="130"/>
      <c r="O61" s="130">
        <f t="shared" si="4"/>
        <v>7500</v>
      </c>
      <c r="P61" s="34"/>
      <c r="Q61" s="34"/>
      <c r="R61" s="95">
        <v>0</v>
      </c>
      <c r="S61" s="267"/>
      <c r="T61" s="268"/>
      <c r="U61" s="268"/>
      <c r="V61" s="270"/>
    </row>
    <row r="62" spans="1:35" s="85" customFormat="1" ht="58.5" customHeight="1" x14ac:dyDescent="0.25">
      <c r="A62" s="210"/>
      <c r="B62" s="354">
        <f t="shared" si="3"/>
        <v>6</v>
      </c>
      <c r="C62" s="343"/>
      <c r="D62" s="15" t="s">
        <v>100</v>
      </c>
      <c r="E62" s="79" t="s">
        <v>68</v>
      </c>
      <c r="F62" s="48"/>
      <c r="G62" s="50"/>
      <c r="H62" s="15"/>
      <c r="I62" s="15"/>
      <c r="J62" s="15"/>
      <c r="K62" s="89">
        <v>5000</v>
      </c>
      <c r="L62" s="183"/>
      <c r="M62" s="30"/>
      <c r="N62" s="104"/>
      <c r="O62" s="130">
        <v>0</v>
      </c>
      <c r="P62" s="35"/>
      <c r="Q62" s="35"/>
      <c r="R62" s="132">
        <v>5000</v>
      </c>
      <c r="S62" s="131"/>
      <c r="T62" s="47"/>
      <c r="U62" s="47"/>
      <c r="V62" s="27"/>
    </row>
    <row r="63" spans="1:35" s="85" customFormat="1" ht="58.5" customHeight="1" x14ac:dyDescent="0.25">
      <c r="A63" s="210"/>
      <c r="B63" s="354">
        <f t="shared" si="3"/>
        <v>7</v>
      </c>
      <c r="C63" s="343"/>
      <c r="D63" s="15" t="s">
        <v>101</v>
      </c>
      <c r="E63" s="79"/>
      <c r="F63" s="48"/>
      <c r="G63" s="50"/>
      <c r="H63" s="15"/>
      <c r="I63" s="15"/>
      <c r="J63" s="15"/>
      <c r="K63" s="89">
        <v>5000</v>
      </c>
      <c r="L63" s="183"/>
      <c r="M63" s="30"/>
      <c r="N63" s="104"/>
      <c r="O63" s="130">
        <v>0</v>
      </c>
      <c r="P63" s="34"/>
      <c r="Q63" s="34"/>
      <c r="R63" s="132">
        <v>5000</v>
      </c>
      <c r="S63" s="46"/>
      <c r="T63" s="200"/>
      <c r="U63" s="200"/>
      <c r="V63" s="54"/>
    </row>
    <row r="64" spans="1:35" s="38" customFormat="1" ht="58.5" customHeight="1" x14ac:dyDescent="0.25">
      <c r="A64" s="263"/>
      <c r="B64" s="386">
        <f t="shared" si="3"/>
        <v>8</v>
      </c>
      <c r="C64" s="387"/>
      <c r="D64" s="248" t="s">
        <v>128</v>
      </c>
      <c r="E64" s="271"/>
      <c r="F64" s="264"/>
      <c r="G64" s="265"/>
      <c r="H64" s="248"/>
      <c r="I64" s="248"/>
      <c r="J64" s="248"/>
      <c r="K64" s="95">
        <v>10000</v>
      </c>
      <c r="L64" s="272"/>
      <c r="M64" s="273"/>
      <c r="N64" s="130"/>
      <c r="O64" s="130">
        <f t="shared" ref="O64:O79" si="6">K64</f>
        <v>10000</v>
      </c>
      <c r="P64" s="35"/>
      <c r="Q64" s="34"/>
      <c r="R64" s="274">
        <v>0</v>
      </c>
      <c r="S64" s="275"/>
      <c r="T64" s="276"/>
      <c r="U64" s="276"/>
      <c r="V64" s="277"/>
    </row>
    <row r="65" spans="1:22" s="85" customFormat="1" ht="58.5" customHeight="1" x14ac:dyDescent="0.25">
      <c r="A65" s="210"/>
      <c r="B65" s="354">
        <f t="shared" si="3"/>
        <v>9</v>
      </c>
      <c r="C65" s="343"/>
      <c r="D65" s="15" t="s">
        <v>129</v>
      </c>
      <c r="E65" s="79"/>
      <c r="F65" s="48"/>
      <c r="G65" s="50"/>
      <c r="H65" s="15"/>
      <c r="I65" s="15"/>
      <c r="J65" s="15"/>
      <c r="K65" s="89">
        <v>10000</v>
      </c>
      <c r="L65" s="202"/>
      <c r="M65" s="137"/>
      <c r="N65" s="104"/>
      <c r="O65" s="130">
        <v>0</v>
      </c>
      <c r="P65" s="35"/>
      <c r="Q65" s="34"/>
      <c r="R65" s="198">
        <v>10000</v>
      </c>
      <c r="S65" s="46"/>
      <c r="T65" s="200"/>
      <c r="U65" s="200"/>
      <c r="V65" s="54"/>
    </row>
    <row r="66" spans="1:22" s="38" customFormat="1" ht="28.5" customHeight="1" x14ac:dyDescent="0.25">
      <c r="A66" s="263"/>
      <c r="B66" s="386">
        <f t="shared" si="3"/>
        <v>10</v>
      </c>
      <c r="C66" s="387"/>
      <c r="D66" s="248" t="s">
        <v>122</v>
      </c>
      <c r="E66" s="271"/>
      <c r="F66" s="264"/>
      <c r="G66" s="265"/>
      <c r="H66" s="248"/>
      <c r="I66" s="248"/>
      <c r="J66" s="248"/>
      <c r="K66" s="95">
        <v>500</v>
      </c>
      <c r="L66" s="278"/>
      <c r="M66" s="273"/>
      <c r="N66" s="130"/>
      <c r="O66" s="130">
        <f t="shared" si="6"/>
        <v>500</v>
      </c>
      <c r="P66" s="35"/>
      <c r="Q66" s="34"/>
      <c r="R66" s="274">
        <v>0</v>
      </c>
      <c r="S66" s="267"/>
      <c r="T66" s="268"/>
      <c r="U66" s="268"/>
      <c r="V66" s="270"/>
    </row>
    <row r="67" spans="1:22" s="85" customFormat="1" ht="28.5" customHeight="1" x14ac:dyDescent="0.25">
      <c r="A67" s="138"/>
      <c r="B67" s="354">
        <f t="shared" si="3"/>
        <v>11</v>
      </c>
      <c r="C67" s="343"/>
      <c r="D67" s="15" t="s">
        <v>109</v>
      </c>
      <c r="E67" s="79"/>
      <c r="F67" s="48"/>
      <c r="G67" s="50"/>
      <c r="H67" s="15"/>
      <c r="I67" s="15"/>
      <c r="J67" s="15"/>
      <c r="K67" s="89">
        <v>12000</v>
      </c>
      <c r="L67" s="183"/>
      <c r="M67" s="30"/>
      <c r="N67" s="104"/>
      <c r="O67" s="130">
        <v>0</v>
      </c>
      <c r="P67" s="34"/>
      <c r="Q67" s="34"/>
      <c r="R67" s="132">
        <v>12000</v>
      </c>
      <c r="S67" s="131"/>
      <c r="T67" s="47"/>
      <c r="U67" s="47"/>
      <c r="V67" s="27"/>
    </row>
    <row r="68" spans="1:22" s="38" customFormat="1" ht="28.5" customHeight="1" x14ac:dyDescent="0.25">
      <c r="A68" s="279"/>
      <c r="B68" s="386">
        <f t="shared" si="3"/>
        <v>12</v>
      </c>
      <c r="C68" s="387"/>
      <c r="D68" s="248" t="s">
        <v>118</v>
      </c>
      <c r="E68" s="271"/>
      <c r="F68" s="264"/>
      <c r="G68" s="265"/>
      <c r="H68" s="248"/>
      <c r="I68" s="248"/>
      <c r="J68" s="248"/>
      <c r="K68" s="95">
        <v>1000</v>
      </c>
      <c r="L68" s="266"/>
      <c r="M68" s="34"/>
      <c r="N68" s="130"/>
      <c r="O68" s="130">
        <f t="shared" si="6"/>
        <v>1000</v>
      </c>
      <c r="P68" s="34"/>
      <c r="Q68" s="34"/>
      <c r="R68" s="95">
        <v>0</v>
      </c>
      <c r="S68" s="267"/>
      <c r="T68" s="268"/>
      <c r="U68" s="268"/>
      <c r="V68" s="270"/>
    </row>
    <row r="69" spans="1:22" s="85" customFormat="1" ht="28.5" customHeight="1" x14ac:dyDescent="0.25">
      <c r="A69" s="138"/>
      <c r="B69" s="354">
        <f t="shared" si="3"/>
        <v>13</v>
      </c>
      <c r="C69" s="343"/>
      <c r="D69" s="15" t="s">
        <v>111</v>
      </c>
      <c r="E69" s="79"/>
      <c r="F69" s="48"/>
      <c r="G69" s="50"/>
      <c r="H69" s="15"/>
      <c r="I69" s="15"/>
      <c r="J69" s="15"/>
      <c r="K69" s="89">
        <v>5000</v>
      </c>
      <c r="L69" s="183"/>
      <c r="M69" s="30"/>
      <c r="N69" s="104"/>
      <c r="O69" s="130">
        <v>0</v>
      </c>
      <c r="P69" s="34"/>
      <c r="Q69" s="34"/>
      <c r="R69" s="132">
        <v>5000</v>
      </c>
      <c r="S69" s="131"/>
      <c r="T69" s="47"/>
      <c r="U69" s="47"/>
      <c r="V69" s="27"/>
    </row>
    <row r="70" spans="1:22" s="85" customFormat="1" ht="45.75" customHeight="1" x14ac:dyDescent="0.25">
      <c r="A70" s="138"/>
      <c r="B70" s="354">
        <f t="shared" si="3"/>
        <v>14</v>
      </c>
      <c r="C70" s="343"/>
      <c r="D70" s="15" t="s">
        <v>119</v>
      </c>
      <c r="E70" s="79"/>
      <c r="F70" s="48"/>
      <c r="G70" s="50"/>
      <c r="H70" s="15"/>
      <c r="I70" s="15"/>
      <c r="J70" s="15"/>
      <c r="K70" s="89">
        <v>12000</v>
      </c>
      <c r="L70" s="183"/>
      <c r="M70" s="30"/>
      <c r="N70" s="104"/>
      <c r="O70" s="130">
        <v>0</v>
      </c>
      <c r="P70" s="34"/>
      <c r="Q70" s="34"/>
      <c r="R70" s="132">
        <v>12000</v>
      </c>
      <c r="S70" s="131"/>
      <c r="T70" s="47"/>
      <c r="U70" s="47"/>
      <c r="V70" s="27"/>
    </row>
    <row r="71" spans="1:22" s="38" customFormat="1" ht="28.5" customHeight="1" x14ac:dyDescent="0.25">
      <c r="A71" s="279"/>
      <c r="B71" s="386">
        <f t="shared" si="3"/>
        <v>15</v>
      </c>
      <c r="C71" s="387"/>
      <c r="D71" s="248" t="s">
        <v>120</v>
      </c>
      <c r="E71" s="271"/>
      <c r="F71" s="264"/>
      <c r="G71" s="265"/>
      <c r="H71" s="248"/>
      <c r="I71" s="248"/>
      <c r="J71" s="248"/>
      <c r="K71" s="95">
        <v>5500</v>
      </c>
      <c r="L71" s="266"/>
      <c r="M71" s="34"/>
      <c r="N71" s="130"/>
      <c r="O71" s="130">
        <f t="shared" si="6"/>
        <v>5500</v>
      </c>
      <c r="P71" s="34"/>
      <c r="Q71" s="34"/>
      <c r="R71" s="95">
        <v>0</v>
      </c>
      <c r="S71" s="267"/>
      <c r="T71" s="268"/>
      <c r="U71" s="268"/>
      <c r="V71" s="270"/>
    </row>
    <row r="72" spans="1:22" s="85" customFormat="1" ht="28.5" customHeight="1" x14ac:dyDescent="0.25">
      <c r="A72" s="138"/>
      <c r="B72" s="354">
        <f t="shared" si="3"/>
        <v>16</v>
      </c>
      <c r="C72" s="343"/>
      <c r="D72" s="201" t="s">
        <v>113</v>
      </c>
      <c r="E72" s="79"/>
      <c r="F72" s="48"/>
      <c r="G72" s="50"/>
      <c r="H72" s="15"/>
      <c r="I72" s="15"/>
      <c r="J72" s="15"/>
      <c r="K72" s="89">
        <v>15000</v>
      </c>
      <c r="L72" s="183"/>
      <c r="M72" s="30"/>
      <c r="N72" s="104"/>
      <c r="O72" s="130">
        <v>0</v>
      </c>
      <c r="P72" s="34"/>
      <c r="Q72" s="34"/>
      <c r="R72" s="132">
        <v>15000</v>
      </c>
      <c r="S72" s="131"/>
      <c r="T72" s="47"/>
      <c r="U72" s="47"/>
      <c r="V72" s="27"/>
    </row>
    <row r="73" spans="1:22" s="38" customFormat="1" ht="28.5" customHeight="1" x14ac:dyDescent="0.25">
      <c r="A73" s="279"/>
      <c r="B73" s="386">
        <f t="shared" si="3"/>
        <v>17</v>
      </c>
      <c r="C73" s="387"/>
      <c r="D73" s="280" t="s">
        <v>114</v>
      </c>
      <c r="E73" s="271"/>
      <c r="F73" s="264"/>
      <c r="G73" s="265"/>
      <c r="H73" s="248"/>
      <c r="I73" s="248"/>
      <c r="J73" s="248"/>
      <c r="K73" s="95">
        <v>10000</v>
      </c>
      <c r="L73" s="266"/>
      <c r="M73" s="34"/>
      <c r="N73" s="130"/>
      <c r="O73" s="130">
        <f t="shared" si="6"/>
        <v>10000</v>
      </c>
      <c r="P73" s="34"/>
      <c r="Q73" s="34"/>
      <c r="R73" s="95">
        <v>0</v>
      </c>
      <c r="S73" s="267"/>
      <c r="T73" s="268"/>
      <c r="U73" s="268"/>
      <c r="V73" s="270"/>
    </row>
    <row r="74" spans="1:22" s="38" customFormat="1" ht="28.5" customHeight="1" x14ac:dyDescent="0.25">
      <c r="A74" s="279"/>
      <c r="B74" s="386">
        <f t="shared" si="3"/>
        <v>18</v>
      </c>
      <c r="C74" s="387"/>
      <c r="D74" s="280" t="s">
        <v>115</v>
      </c>
      <c r="E74" s="271"/>
      <c r="F74" s="264"/>
      <c r="G74" s="265"/>
      <c r="H74" s="248"/>
      <c r="I74" s="248"/>
      <c r="J74" s="248"/>
      <c r="K74" s="95">
        <v>2000</v>
      </c>
      <c r="L74" s="281">
        <v>3200</v>
      </c>
      <c r="M74" s="34"/>
      <c r="N74" s="130"/>
      <c r="O74" s="130">
        <f t="shared" si="6"/>
        <v>2000</v>
      </c>
      <c r="P74" s="34"/>
      <c r="Q74" s="34"/>
      <c r="R74" s="95">
        <v>0</v>
      </c>
      <c r="S74" s="267"/>
      <c r="T74" s="268"/>
      <c r="U74" s="268"/>
      <c r="V74" s="270"/>
    </row>
    <row r="75" spans="1:22" s="38" customFormat="1" ht="28.5" customHeight="1" x14ac:dyDescent="0.25">
      <c r="A75" s="279"/>
      <c r="B75" s="386">
        <f t="shared" si="3"/>
        <v>19</v>
      </c>
      <c r="C75" s="387"/>
      <c r="D75" s="280" t="s">
        <v>117</v>
      </c>
      <c r="E75" s="271"/>
      <c r="F75" s="264"/>
      <c r="G75" s="265"/>
      <c r="H75" s="248"/>
      <c r="I75" s="248"/>
      <c r="J75" s="248"/>
      <c r="K75" s="95">
        <v>16200</v>
      </c>
      <c r="L75" s="266"/>
      <c r="M75" s="34"/>
      <c r="N75" s="130"/>
      <c r="O75" s="130">
        <f t="shared" si="6"/>
        <v>16200</v>
      </c>
      <c r="P75" s="34"/>
      <c r="Q75" s="34"/>
      <c r="R75" s="95">
        <v>0</v>
      </c>
      <c r="S75" s="267"/>
      <c r="T75" s="268"/>
      <c r="U75" s="268"/>
      <c r="V75" s="270"/>
    </row>
    <row r="76" spans="1:22" s="85" customFormat="1" ht="28.5" customHeight="1" x14ac:dyDescent="0.25">
      <c r="A76" s="138"/>
      <c r="B76" s="354">
        <f t="shared" si="3"/>
        <v>20</v>
      </c>
      <c r="C76" s="343"/>
      <c r="D76" s="201" t="s">
        <v>121</v>
      </c>
      <c r="E76" s="79"/>
      <c r="F76" s="48"/>
      <c r="G76" s="50"/>
      <c r="H76" s="15"/>
      <c r="I76" s="15"/>
      <c r="J76" s="15"/>
      <c r="K76" s="89">
        <v>100000</v>
      </c>
      <c r="L76" s="183"/>
      <c r="M76" s="30"/>
      <c r="N76" s="104"/>
      <c r="O76" s="130">
        <v>0</v>
      </c>
      <c r="P76" s="35"/>
      <c r="Q76" s="34"/>
      <c r="R76" s="132">
        <v>100000</v>
      </c>
      <c r="S76" s="131"/>
      <c r="T76" s="47"/>
      <c r="U76" s="47"/>
      <c r="V76" s="27"/>
    </row>
    <row r="77" spans="1:22" s="85" customFormat="1" ht="51.75" customHeight="1" x14ac:dyDescent="0.25">
      <c r="A77" s="138"/>
      <c r="B77" s="354">
        <f t="shared" si="3"/>
        <v>21</v>
      </c>
      <c r="C77" s="343"/>
      <c r="D77" s="201" t="s">
        <v>123</v>
      </c>
      <c r="E77" s="79"/>
      <c r="F77" s="48"/>
      <c r="G77" s="50"/>
      <c r="H77" s="15"/>
      <c r="I77" s="15"/>
      <c r="J77" s="15"/>
      <c r="K77" s="89">
        <v>10000</v>
      </c>
      <c r="L77" s="183"/>
      <c r="M77" s="30"/>
      <c r="N77" s="104"/>
      <c r="O77" s="130">
        <v>0</v>
      </c>
      <c r="P77" s="35"/>
      <c r="Q77" s="34"/>
      <c r="R77" s="132">
        <v>10000</v>
      </c>
      <c r="S77" s="131"/>
      <c r="T77" s="47"/>
      <c r="U77" s="47"/>
      <c r="V77" s="27"/>
    </row>
    <row r="78" spans="1:22" s="38" customFormat="1" ht="43.5" customHeight="1" x14ac:dyDescent="0.25">
      <c r="A78" s="279"/>
      <c r="B78" s="386">
        <f t="shared" si="3"/>
        <v>22</v>
      </c>
      <c r="C78" s="387"/>
      <c r="D78" s="280" t="s">
        <v>125</v>
      </c>
      <c r="E78" s="271"/>
      <c r="F78" s="264"/>
      <c r="G78" s="265"/>
      <c r="H78" s="248"/>
      <c r="I78" s="248"/>
      <c r="J78" s="248"/>
      <c r="K78" s="95">
        <v>1800</v>
      </c>
      <c r="L78" s="281">
        <v>1800</v>
      </c>
      <c r="M78" s="34"/>
      <c r="N78" s="130"/>
      <c r="O78" s="130">
        <f t="shared" si="6"/>
        <v>1800</v>
      </c>
      <c r="P78" s="35"/>
      <c r="Q78" s="34"/>
      <c r="R78" s="95">
        <v>0</v>
      </c>
      <c r="S78" s="267"/>
      <c r="T78" s="268"/>
      <c r="U78" s="268"/>
      <c r="V78" s="270"/>
    </row>
    <row r="79" spans="1:22" s="38" customFormat="1" ht="28.5" customHeight="1" x14ac:dyDescent="0.25">
      <c r="A79" s="279"/>
      <c r="B79" s="386">
        <f t="shared" si="3"/>
        <v>23</v>
      </c>
      <c r="C79" s="387"/>
      <c r="D79" s="280" t="s">
        <v>130</v>
      </c>
      <c r="E79" s="271"/>
      <c r="F79" s="264"/>
      <c r="G79" s="265"/>
      <c r="H79" s="248"/>
      <c r="I79" s="248"/>
      <c r="J79" s="248"/>
      <c r="K79" s="95">
        <v>520</v>
      </c>
      <c r="L79" s="281">
        <v>520</v>
      </c>
      <c r="M79" s="34"/>
      <c r="N79" s="130"/>
      <c r="O79" s="130">
        <f t="shared" si="6"/>
        <v>520</v>
      </c>
      <c r="P79" s="35"/>
      <c r="Q79" s="34"/>
      <c r="R79" s="95">
        <v>0</v>
      </c>
      <c r="S79" s="267"/>
      <c r="T79" s="268"/>
      <c r="U79" s="268"/>
      <c r="V79" s="270"/>
    </row>
    <row r="80" spans="1:22" s="38" customFormat="1" ht="28.5" customHeight="1" x14ac:dyDescent="0.25">
      <c r="A80" s="279"/>
      <c r="B80" s="386">
        <f t="shared" si="3"/>
        <v>24</v>
      </c>
      <c r="C80" s="387"/>
      <c r="D80" s="280" t="s">
        <v>143</v>
      </c>
      <c r="E80" s="271"/>
      <c r="F80" s="264"/>
      <c r="G80" s="265"/>
      <c r="H80" s="248"/>
      <c r="I80" s="248"/>
      <c r="J80" s="248"/>
      <c r="K80" s="95">
        <v>4000</v>
      </c>
      <c r="L80" s="266"/>
      <c r="M80" s="34"/>
      <c r="N80" s="130"/>
      <c r="O80" s="130">
        <v>4000</v>
      </c>
      <c r="P80" s="35"/>
      <c r="Q80" s="34"/>
      <c r="R80" s="95">
        <v>0</v>
      </c>
      <c r="S80" s="267"/>
      <c r="T80" s="268"/>
      <c r="U80" s="268"/>
      <c r="V80" s="270"/>
    </row>
    <row r="81" spans="1:22" s="85" customFormat="1" ht="28.5" customHeight="1" x14ac:dyDescent="0.25">
      <c r="A81" s="138"/>
      <c r="B81" s="354">
        <f t="shared" si="3"/>
        <v>25</v>
      </c>
      <c r="C81" s="343"/>
      <c r="D81" s="201"/>
      <c r="E81" s="79"/>
      <c r="F81" s="48"/>
      <c r="G81" s="50"/>
      <c r="H81" s="15"/>
      <c r="I81" s="15"/>
      <c r="J81" s="15"/>
      <c r="K81" s="89"/>
      <c r="L81" s="183"/>
      <c r="M81" s="30"/>
      <c r="N81" s="104"/>
      <c r="O81" s="130"/>
      <c r="P81" s="35"/>
      <c r="Q81" s="34"/>
      <c r="R81" s="132"/>
      <c r="S81" s="131"/>
      <c r="T81" s="47"/>
      <c r="U81" s="47"/>
      <c r="V81" s="27"/>
    </row>
    <row r="82" spans="1:22" s="85" customFormat="1" ht="28.5" customHeight="1" thickBot="1" x14ac:dyDescent="0.3">
      <c r="A82" s="138"/>
      <c r="B82" s="354">
        <f t="shared" si="3"/>
        <v>26</v>
      </c>
      <c r="C82" s="343"/>
      <c r="D82" s="201"/>
      <c r="E82" s="79"/>
      <c r="F82" s="48"/>
      <c r="G82" s="50"/>
      <c r="H82" s="15"/>
      <c r="I82" s="15"/>
      <c r="J82" s="15"/>
      <c r="K82" s="89"/>
      <c r="L82" s="183"/>
      <c r="M82" s="30"/>
      <c r="N82" s="104"/>
      <c r="O82" s="130"/>
      <c r="P82" s="35"/>
      <c r="Q82" s="34"/>
      <c r="R82" s="132"/>
      <c r="S82" s="131"/>
      <c r="T82" s="47"/>
      <c r="U82" s="47"/>
      <c r="V82" s="27"/>
    </row>
    <row r="83" spans="1:22" s="85" customFormat="1" ht="27.95" customHeight="1" thickBot="1" x14ac:dyDescent="0.3">
      <c r="A83" s="138"/>
      <c r="B83" s="138"/>
      <c r="C83" s="138"/>
      <c r="D83" s="139"/>
      <c r="E83" s="140"/>
      <c r="F83" s="141"/>
      <c r="G83" s="142"/>
      <c r="H83" s="139"/>
      <c r="I83" s="139"/>
      <c r="J83" s="139"/>
      <c r="K83" s="143"/>
      <c r="L83" s="144"/>
      <c r="M83" s="196"/>
      <c r="N83" s="197"/>
      <c r="O83" s="203">
        <f>SUM(O57:O82)</f>
        <v>79520</v>
      </c>
      <c r="P83" s="204"/>
      <c r="Q83" s="224"/>
      <c r="R83" s="225"/>
      <c r="S83" s="145"/>
      <c r="T83" s="146"/>
      <c r="U83" s="146"/>
      <c r="V83"/>
    </row>
    <row r="84" spans="1:22" ht="39.950000000000003" customHeight="1" thickBot="1" x14ac:dyDescent="0.3">
      <c r="B84" s="313"/>
      <c r="C84" s="313"/>
      <c r="D84" s="399" t="s">
        <v>23</v>
      </c>
      <c r="E84" s="400"/>
      <c r="F84" s="76"/>
      <c r="G84" s="76"/>
      <c r="H84" s="76"/>
      <c r="I84" s="76"/>
      <c r="J84" s="76"/>
      <c r="K84" s="110">
        <f>SUM(K57:K82)</f>
        <v>259520</v>
      </c>
      <c r="L84" s="84"/>
      <c r="M84" s="80"/>
      <c r="N84" s="80"/>
      <c r="O84" s="380">
        <f>O83</f>
        <v>79520</v>
      </c>
      <c r="P84" s="381"/>
      <c r="Q84" s="175"/>
      <c r="R84" s="102">
        <f>SUM(R57:R83)</f>
        <v>180000</v>
      </c>
      <c r="S84" s="167">
        <f>SUM(S57:S63)</f>
        <v>0</v>
      </c>
      <c r="T84" s="167">
        <f>SUM(T57:T63)</f>
        <v>0</v>
      </c>
      <c r="U84" s="167">
        <f>SUM(U57:U63)</f>
        <v>0</v>
      </c>
    </row>
    <row r="85" spans="1:22" ht="20.100000000000001" customHeight="1" thickBot="1" x14ac:dyDescent="0.3">
      <c r="B85" s="2"/>
      <c r="C85" s="2"/>
      <c r="D85" s="3"/>
      <c r="E85" s="3"/>
      <c r="F85" s="3"/>
      <c r="G85" s="3"/>
      <c r="H85" s="3"/>
      <c r="I85" s="3"/>
      <c r="J85" s="3"/>
      <c r="K85" s="4"/>
      <c r="L85" s="4"/>
      <c r="M85" s="4"/>
      <c r="N85" s="4"/>
      <c r="O85"/>
      <c r="P85" s="5"/>
      <c r="Q85" s="5"/>
      <c r="R85" s="5"/>
      <c r="S85" s="6"/>
      <c r="T85" s="6"/>
      <c r="U85" s="7"/>
    </row>
    <row r="86" spans="1:22" ht="17.25" customHeight="1" thickTop="1" thickBot="1" x14ac:dyDescent="0.25">
      <c r="A86" s="319" t="s">
        <v>87</v>
      </c>
      <c r="B86" s="320"/>
      <c r="C86" s="320"/>
      <c r="D86" s="321"/>
      <c r="E86" s="322" t="s">
        <v>0</v>
      </c>
      <c r="F86" s="335" t="s">
        <v>1</v>
      </c>
      <c r="G86" s="336"/>
      <c r="H86" s="336"/>
      <c r="I86" s="336"/>
      <c r="J86" s="368"/>
      <c r="K86" s="363" t="s">
        <v>2</v>
      </c>
      <c r="L86" s="315"/>
      <c r="M86" s="315"/>
      <c r="N86" s="315"/>
      <c r="O86" s="375" t="s">
        <v>141</v>
      </c>
      <c r="P86" s="356" t="s">
        <v>81</v>
      </c>
      <c r="Q86" s="356" t="s">
        <v>82</v>
      </c>
      <c r="R86" s="364" t="s">
        <v>139</v>
      </c>
      <c r="S86" s="346" t="s">
        <v>3</v>
      </c>
      <c r="T86" s="347"/>
      <c r="U86" s="348"/>
      <c r="V86" s="8"/>
    </row>
    <row r="87" spans="1:22" ht="13.5" customHeight="1" thickTop="1" x14ac:dyDescent="0.2">
      <c r="A87" s="396" t="s">
        <v>5</v>
      </c>
      <c r="B87" s="316" t="s">
        <v>6</v>
      </c>
      <c r="C87" s="316"/>
      <c r="D87" s="318" t="s">
        <v>24</v>
      </c>
      <c r="E87" s="323"/>
      <c r="F87" s="318" t="s">
        <v>8</v>
      </c>
      <c r="G87" s="318" t="s">
        <v>9</v>
      </c>
      <c r="H87" s="318" t="s">
        <v>10</v>
      </c>
      <c r="I87" s="318" t="s">
        <v>11</v>
      </c>
      <c r="J87" s="367" t="s">
        <v>12</v>
      </c>
      <c r="K87" s="361" t="s">
        <v>35</v>
      </c>
      <c r="L87" s="371" t="s">
        <v>13</v>
      </c>
      <c r="M87" s="329" t="s">
        <v>14</v>
      </c>
      <c r="N87" s="352" t="s">
        <v>15</v>
      </c>
      <c r="O87" s="376"/>
      <c r="P87" s="357"/>
      <c r="Q87" s="357"/>
      <c r="R87" s="365"/>
      <c r="S87" s="349" t="s">
        <v>16</v>
      </c>
      <c r="T87" s="349" t="s">
        <v>57</v>
      </c>
      <c r="U87" s="349" t="s">
        <v>17</v>
      </c>
      <c r="V87" s="344" t="s">
        <v>4</v>
      </c>
    </row>
    <row r="88" spans="1:22" ht="110.1" customHeight="1" thickBot="1" x14ac:dyDescent="0.25">
      <c r="A88" s="370"/>
      <c r="B88" s="317"/>
      <c r="C88" s="317"/>
      <c r="D88" s="317"/>
      <c r="E88" s="324"/>
      <c r="F88" s="351"/>
      <c r="G88" s="351"/>
      <c r="H88" s="351"/>
      <c r="I88" s="317"/>
      <c r="J88" s="394"/>
      <c r="K88" s="362"/>
      <c r="L88" s="372"/>
      <c r="M88" s="317"/>
      <c r="N88" s="353"/>
      <c r="O88" s="377"/>
      <c r="P88" s="358"/>
      <c r="Q88" s="358"/>
      <c r="R88" s="366"/>
      <c r="S88" s="350"/>
      <c r="T88" s="350"/>
      <c r="U88" s="350"/>
      <c r="V88" s="345"/>
    </row>
    <row r="89" spans="1:22" s="38" customFormat="1" ht="32.1" customHeight="1" thickTop="1" x14ac:dyDescent="0.2">
      <c r="A89" s="282"/>
      <c r="B89" s="393">
        <v>1</v>
      </c>
      <c r="C89" s="393"/>
      <c r="D89" s="283" t="s">
        <v>52</v>
      </c>
      <c r="E89" s="284" t="s">
        <v>27</v>
      </c>
      <c r="F89" s="284"/>
      <c r="G89" s="285"/>
      <c r="H89" s="284"/>
      <c r="I89" s="284"/>
      <c r="J89" s="284"/>
      <c r="K89" s="125">
        <v>5000</v>
      </c>
      <c r="L89" s="286"/>
      <c r="M89" s="286"/>
      <c r="N89" s="287"/>
      <c r="O89" s="133">
        <f t="shared" ref="O89" si="7">K89</f>
        <v>5000</v>
      </c>
      <c r="P89" s="36"/>
      <c r="Q89" s="36"/>
      <c r="R89" s="133">
        <v>0</v>
      </c>
      <c r="S89" s="288"/>
      <c r="T89" s="288"/>
      <c r="U89" s="288"/>
      <c r="V89" s="289"/>
    </row>
    <row r="90" spans="1:22" s="20" customFormat="1" ht="45" customHeight="1" x14ac:dyDescent="0.2">
      <c r="A90" s="213"/>
      <c r="B90" s="384">
        <f>1+B89</f>
        <v>2</v>
      </c>
      <c r="C90" s="385"/>
      <c r="D90" s="15" t="s">
        <v>102</v>
      </c>
      <c r="E90" s="79"/>
      <c r="F90" s="40"/>
      <c r="G90" s="16"/>
      <c r="H90" s="40"/>
      <c r="I90" s="40"/>
      <c r="J90" s="40"/>
      <c r="K90" s="104">
        <v>2600</v>
      </c>
      <c r="L90" s="24"/>
      <c r="M90" s="24"/>
      <c r="N90" s="219"/>
      <c r="O90" s="105">
        <v>0</v>
      </c>
      <c r="P90" s="37"/>
      <c r="Q90" s="37"/>
      <c r="R90" s="160">
        <v>2600</v>
      </c>
      <c r="S90" s="22">
        <v>3557.5</v>
      </c>
      <c r="T90" s="22">
        <v>7087</v>
      </c>
      <c r="U90" s="22"/>
      <c r="V90" s="43"/>
    </row>
    <row r="91" spans="1:22" s="20" customFormat="1" ht="45" customHeight="1" x14ac:dyDescent="0.2">
      <c r="A91" s="213"/>
      <c r="B91" s="384">
        <f t="shared" ref="B91:B98" si="8">1+B90</f>
        <v>3</v>
      </c>
      <c r="C91" s="385"/>
      <c r="D91" s="15" t="s">
        <v>64</v>
      </c>
      <c r="E91" s="79"/>
      <c r="F91" s="40"/>
      <c r="G91" s="16"/>
      <c r="H91" s="40"/>
      <c r="I91" s="40"/>
      <c r="J91" s="40"/>
      <c r="K91" s="104">
        <v>7500</v>
      </c>
      <c r="L91" s="24"/>
      <c r="M91" s="24"/>
      <c r="N91" s="219"/>
      <c r="O91" s="105">
        <v>0</v>
      </c>
      <c r="P91" s="37"/>
      <c r="Q91" s="37"/>
      <c r="R91" s="160">
        <v>7500</v>
      </c>
      <c r="S91" s="22"/>
      <c r="T91" s="22">
        <v>7500</v>
      </c>
      <c r="U91" s="22"/>
      <c r="V91" s="43"/>
    </row>
    <row r="92" spans="1:22" s="20" customFormat="1" ht="63.75" customHeight="1" x14ac:dyDescent="0.2">
      <c r="A92" s="213"/>
      <c r="B92" s="384">
        <f t="shared" si="8"/>
        <v>4</v>
      </c>
      <c r="C92" s="385"/>
      <c r="D92" s="15" t="s">
        <v>103</v>
      </c>
      <c r="E92" s="79"/>
      <c r="F92" s="40"/>
      <c r="G92" s="16"/>
      <c r="H92" s="40"/>
      <c r="I92" s="40"/>
      <c r="J92" s="40"/>
      <c r="K92" s="104">
        <v>13880</v>
      </c>
      <c r="L92" s="24"/>
      <c r="M92" s="24"/>
      <c r="N92" s="219"/>
      <c r="O92" s="105">
        <v>0</v>
      </c>
      <c r="P92" s="37"/>
      <c r="Q92" s="37"/>
      <c r="R92" s="160">
        <v>13800</v>
      </c>
      <c r="S92" s="22"/>
      <c r="T92" s="22"/>
      <c r="U92" s="22"/>
      <c r="V92" s="43"/>
    </row>
    <row r="93" spans="1:22" s="38" customFormat="1" ht="45" customHeight="1" x14ac:dyDescent="0.2">
      <c r="A93" s="257"/>
      <c r="B93" s="382">
        <f t="shared" si="8"/>
        <v>5</v>
      </c>
      <c r="C93" s="383"/>
      <c r="D93" s="248" t="s">
        <v>108</v>
      </c>
      <c r="E93" s="271"/>
      <c r="F93" s="271"/>
      <c r="G93" s="290"/>
      <c r="H93" s="271"/>
      <c r="I93" s="271"/>
      <c r="J93" s="271"/>
      <c r="K93" s="130">
        <v>12260</v>
      </c>
      <c r="L93" s="291"/>
      <c r="M93" s="291"/>
      <c r="N93" s="292"/>
      <c r="O93" s="105">
        <v>12600</v>
      </c>
      <c r="P93" s="37"/>
      <c r="Q93" s="37"/>
      <c r="R93" s="105">
        <v>0</v>
      </c>
      <c r="S93" s="96"/>
      <c r="T93" s="96"/>
      <c r="U93" s="96"/>
      <c r="V93" s="293"/>
    </row>
    <row r="94" spans="1:22" s="38" customFormat="1" ht="32.1" customHeight="1" x14ac:dyDescent="0.2">
      <c r="A94" s="257"/>
      <c r="B94" s="382">
        <f t="shared" si="8"/>
        <v>6</v>
      </c>
      <c r="C94" s="383"/>
      <c r="D94" s="248" t="s">
        <v>104</v>
      </c>
      <c r="E94" s="271"/>
      <c r="F94" s="271"/>
      <c r="G94" s="290"/>
      <c r="H94" s="271"/>
      <c r="I94" s="271"/>
      <c r="J94" s="271"/>
      <c r="K94" s="130">
        <v>4000</v>
      </c>
      <c r="L94" s="291"/>
      <c r="M94" s="291"/>
      <c r="N94" s="292"/>
      <c r="O94" s="105">
        <f t="shared" ref="O94:O97" si="9">K94</f>
        <v>4000</v>
      </c>
      <c r="P94" s="37"/>
      <c r="Q94" s="37"/>
      <c r="R94" s="105">
        <v>0</v>
      </c>
      <c r="S94" s="96"/>
      <c r="T94" s="96"/>
      <c r="U94" s="96"/>
      <c r="V94" s="293"/>
    </row>
    <row r="95" spans="1:22" s="20" customFormat="1" ht="24.95" customHeight="1" x14ac:dyDescent="0.2">
      <c r="A95" s="216"/>
      <c r="B95" s="384">
        <f t="shared" si="8"/>
        <v>7</v>
      </c>
      <c r="C95" s="385"/>
      <c r="D95" s="12" t="s">
        <v>105</v>
      </c>
      <c r="E95" s="199"/>
      <c r="F95" s="44"/>
      <c r="G95" s="13"/>
      <c r="H95" s="14"/>
      <c r="I95" s="14"/>
      <c r="J95" s="14"/>
      <c r="K95" s="205">
        <v>5000</v>
      </c>
      <c r="L95" s="42"/>
      <c r="M95" s="42"/>
      <c r="N95" s="220"/>
      <c r="O95" s="206">
        <v>0</v>
      </c>
      <c r="P95" s="165"/>
      <c r="Q95" s="165"/>
      <c r="R95" s="207">
        <v>5000</v>
      </c>
      <c r="S95" s="163"/>
      <c r="T95" s="163"/>
      <c r="U95" s="163"/>
      <c r="V95" s="208"/>
    </row>
    <row r="96" spans="1:22" s="38" customFormat="1" ht="42" customHeight="1" x14ac:dyDescent="0.2">
      <c r="A96" s="257"/>
      <c r="B96" s="382">
        <f t="shared" si="8"/>
        <v>8</v>
      </c>
      <c r="C96" s="383"/>
      <c r="D96" s="248" t="s">
        <v>124</v>
      </c>
      <c r="E96" s="271"/>
      <c r="F96" s="294"/>
      <c r="G96" s="290"/>
      <c r="H96" s="271"/>
      <c r="I96" s="271"/>
      <c r="J96" s="271"/>
      <c r="K96" s="130">
        <v>22600</v>
      </c>
      <c r="L96" s="291"/>
      <c r="M96" s="291"/>
      <c r="N96" s="292"/>
      <c r="O96" s="105">
        <f t="shared" si="9"/>
        <v>22600</v>
      </c>
      <c r="P96" s="37"/>
      <c r="Q96" s="37"/>
      <c r="R96" s="105">
        <v>0</v>
      </c>
      <c r="S96" s="96"/>
      <c r="T96" s="96"/>
      <c r="U96" s="96"/>
      <c r="V96" s="293"/>
    </row>
    <row r="97" spans="1:22" s="38" customFormat="1" ht="30.75" customHeight="1" x14ac:dyDescent="0.2">
      <c r="A97" s="257"/>
      <c r="B97" s="382">
        <f t="shared" si="8"/>
        <v>9</v>
      </c>
      <c r="C97" s="383"/>
      <c r="D97" s="280" t="s">
        <v>116</v>
      </c>
      <c r="E97" s="271"/>
      <c r="F97" s="264"/>
      <c r="G97" s="265"/>
      <c r="H97" s="248"/>
      <c r="I97" s="248"/>
      <c r="J97" s="248"/>
      <c r="K97" s="95">
        <v>17000</v>
      </c>
      <c r="L97" s="266"/>
      <c r="M97" s="34"/>
      <c r="N97" s="130"/>
      <c r="O97" s="130">
        <f t="shared" si="9"/>
        <v>17000</v>
      </c>
      <c r="P97" s="34"/>
      <c r="Q97" s="34"/>
      <c r="R97" s="95">
        <v>0</v>
      </c>
      <c r="S97" s="96"/>
      <c r="T97" s="96"/>
      <c r="U97" s="96"/>
      <c r="V97" s="293"/>
    </row>
    <row r="98" spans="1:22" s="20" customFormat="1" ht="24.95" customHeight="1" thickBot="1" x14ac:dyDescent="0.25">
      <c r="A98" s="213"/>
      <c r="B98" s="384">
        <f t="shared" si="8"/>
        <v>10</v>
      </c>
      <c r="C98" s="385"/>
      <c r="D98" s="15"/>
      <c r="E98" s="79"/>
      <c r="F98" s="134"/>
      <c r="G98" s="16"/>
      <c r="H98" s="40"/>
      <c r="I98" s="40"/>
      <c r="J98" s="40"/>
      <c r="K98" s="104"/>
      <c r="L98" s="24"/>
      <c r="M98" s="24"/>
      <c r="N98" s="219"/>
      <c r="O98" s="206"/>
      <c r="P98" s="165"/>
      <c r="Q98" s="37"/>
      <c r="R98" s="160"/>
      <c r="S98" s="22"/>
      <c r="T98" s="22"/>
      <c r="U98" s="22"/>
      <c r="V98" s="43"/>
    </row>
    <row r="99" spans="1:22" s="20" customFormat="1" ht="26.25" customHeight="1" thickBot="1" x14ac:dyDescent="0.25">
      <c r="A99" s="147"/>
      <c r="B99" s="138"/>
      <c r="C99" s="138"/>
      <c r="D99" s="148"/>
      <c r="E99" s="140"/>
      <c r="F99" s="149"/>
      <c r="G99" s="57"/>
      <c r="H99" s="140"/>
      <c r="I99" s="140"/>
      <c r="J99" s="140"/>
      <c r="K99" s="150"/>
      <c r="L99" s="151"/>
      <c r="M99" s="221"/>
      <c r="N99" s="222"/>
      <c r="O99" s="155">
        <f>SUM(O89:O98)</f>
        <v>61200</v>
      </c>
      <c r="P99" s="155"/>
      <c r="Q99" s="223"/>
      <c r="R99" s="58"/>
      <c r="S99" s="152"/>
      <c r="T99" s="153"/>
      <c r="U99" s="59"/>
      <c r="V99" s="154"/>
    </row>
    <row r="100" spans="1:22" ht="39.950000000000003" customHeight="1" thickTop="1" thickBot="1" x14ac:dyDescent="0.25">
      <c r="B100" s="313"/>
      <c r="C100" s="313"/>
      <c r="D100" s="388" t="s">
        <v>25</v>
      </c>
      <c r="E100" s="389"/>
      <c r="F100" s="93"/>
      <c r="G100" s="93"/>
      <c r="H100" s="93"/>
      <c r="I100" s="93"/>
      <c r="J100" s="93"/>
      <c r="K100" s="111">
        <f>SUM(K89:K98)</f>
        <v>89840</v>
      </c>
      <c r="L100" s="115"/>
      <c r="M100" s="113"/>
      <c r="N100" s="114"/>
      <c r="O100" s="391">
        <f>O99</f>
        <v>61200</v>
      </c>
      <c r="P100" s="392"/>
      <c r="Q100" s="176"/>
      <c r="R100" s="116">
        <f>SUM(R89:R99)</f>
        <v>28900</v>
      </c>
      <c r="S100" s="94">
        <f>SUM(S89:S95)</f>
        <v>3557.5</v>
      </c>
      <c r="T100" s="94">
        <f>SUM(T89:T95)</f>
        <v>14587</v>
      </c>
      <c r="U100" s="94">
        <f>SUM(U89:U95)</f>
        <v>0</v>
      </c>
    </row>
    <row r="101" spans="1:22" ht="14.25" thickTop="1" thickBot="1" x14ac:dyDescent="0.25">
      <c r="O101"/>
      <c r="P101" s="9"/>
      <c r="Q101" s="9"/>
      <c r="R101" s="9"/>
      <c r="S101" s="10"/>
      <c r="T101" s="10"/>
      <c r="U101" s="10"/>
    </row>
    <row r="102" spans="1:22" ht="39.950000000000003" customHeight="1" thickTop="1" thickBot="1" x14ac:dyDescent="0.3">
      <c r="B102" s="313"/>
      <c r="C102" s="313"/>
      <c r="D102" s="390" t="s">
        <v>26</v>
      </c>
      <c r="E102" s="381"/>
      <c r="F102" s="157"/>
      <c r="G102" s="93"/>
      <c r="H102" s="93"/>
      <c r="I102" s="93"/>
      <c r="J102" s="93"/>
      <c r="K102" s="116">
        <f>K100+K84+K52</f>
        <v>15376325.369999999</v>
      </c>
      <c r="L102" s="209"/>
      <c r="M102" s="117"/>
      <c r="N102" s="192">
        <f>N51+N83+N99</f>
        <v>0</v>
      </c>
      <c r="O102" s="378">
        <f>O100+O84+O51</f>
        <v>824940.74679999996</v>
      </c>
      <c r="P102" s="379"/>
      <c r="Q102" s="179"/>
      <c r="R102" s="185"/>
      <c r="S102" s="6"/>
      <c r="T102" s="6"/>
      <c r="U102" s="7"/>
    </row>
    <row r="103" spans="1:22" x14ac:dyDescent="0.2">
      <c r="M103" s="1"/>
      <c r="N103" s="1"/>
      <c r="O103" s="159"/>
      <c r="R103"/>
      <c r="S103" s="10"/>
      <c r="T103" s="10"/>
      <c r="U103" s="10"/>
    </row>
    <row r="104" spans="1:22" x14ac:dyDescent="0.2">
      <c r="L104" t="s">
        <v>60</v>
      </c>
      <c r="O104" s="56"/>
      <c r="R104"/>
    </row>
    <row r="105" spans="1:22" x14ac:dyDescent="0.2">
      <c r="O105"/>
      <c r="R105"/>
    </row>
    <row r="106" spans="1:22" x14ac:dyDescent="0.2">
      <c r="O106"/>
      <c r="R106"/>
    </row>
    <row r="107" spans="1:22" x14ac:dyDescent="0.2">
      <c r="O107"/>
      <c r="R107"/>
    </row>
    <row r="108" spans="1:22" x14ac:dyDescent="0.2">
      <c r="O108"/>
      <c r="R108"/>
    </row>
    <row r="109" spans="1:22" x14ac:dyDescent="0.2">
      <c r="O109"/>
      <c r="R109"/>
    </row>
    <row r="110" spans="1:22" x14ac:dyDescent="0.2">
      <c r="O110"/>
      <c r="R110"/>
    </row>
    <row r="111" spans="1:22" x14ac:dyDescent="0.2">
      <c r="O111"/>
      <c r="R111"/>
    </row>
    <row r="112" spans="1:22" x14ac:dyDescent="0.2">
      <c r="O112"/>
      <c r="R112"/>
    </row>
    <row r="113" spans="15:18" x14ac:dyDescent="0.2">
      <c r="O113"/>
      <c r="R113"/>
    </row>
    <row r="114" spans="15:18" x14ac:dyDescent="0.2">
      <c r="O114"/>
      <c r="R114"/>
    </row>
    <row r="115" spans="15:18" x14ac:dyDescent="0.2">
      <c r="O115"/>
      <c r="R115"/>
    </row>
    <row r="116" spans="15:18" x14ac:dyDescent="0.2">
      <c r="O116"/>
      <c r="R116"/>
    </row>
    <row r="117" spans="15:18" x14ac:dyDescent="0.2">
      <c r="O117"/>
      <c r="R117"/>
    </row>
    <row r="118" spans="15:18" x14ac:dyDescent="0.2">
      <c r="O118"/>
      <c r="R118"/>
    </row>
    <row r="119" spans="15:18" x14ac:dyDescent="0.2">
      <c r="O119"/>
      <c r="R119"/>
    </row>
    <row r="120" spans="15:18" x14ac:dyDescent="0.2">
      <c r="O120"/>
      <c r="R120"/>
    </row>
    <row r="121" spans="15:18" x14ac:dyDescent="0.2">
      <c r="O121"/>
      <c r="R121"/>
    </row>
    <row r="122" spans="15:18" x14ac:dyDescent="0.2">
      <c r="O122"/>
      <c r="R122"/>
    </row>
    <row r="123" spans="15:18" x14ac:dyDescent="0.2">
      <c r="O123"/>
      <c r="R123"/>
    </row>
    <row r="124" spans="15:18" x14ac:dyDescent="0.2">
      <c r="O124"/>
      <c r="R124"/>
    </row>
    <row r="125" spans="15:18" x14ac:dyDescent="0.2">
      <c r="O125"/>
      <c r="R125"/>
    </row>
    <row r="126" spans="15:18" x14ac:dyDescent="0.2">
      <c r="O126"/>
      <c r="R126"/>
    </row>
    <row r="127" spans="15:18" x14ac:dyDescent="0.2">
      <c r="O127"/>
      <c r="R127"/>
    </row>
    <row r="128" spans="15:18" x14ac:dyDescent="0.2">
      <c r="O128"/>
      <c r="R128"/>
    </row>
    <row r="129" spans="15:18" x14ac:dyDescent="0.2">
      <c r="O129"/>
      <c r="R129"/>
    </row>
    <row r="130" spans="15:18" x14ac:dyDescent="0.2">
      <c r="O130"/>
      <c r="R130"/>
    </row>
    <row r="131" spans="15:18" x14ac:dyDescent="0.2">
      <c r="O131"/>
      <c r="R131"/>
    </row>
    <row r="132" spans="15:18" x14ac:dyDescent="0.2">
      <c r="O132"/>
      <c r="R132"/>
    </row>
    <row r="133" spans="15:18" x14ac:dyDescent="0.2">
      <c r="O133"/>
      <c r="R133"/>
    </row>
    <row r="134" spans="15:18" x14ac:dyDescent="0.2">
      <c r="O134"/>
      <c r="R134"/>
    </row>
    <row r="135" spans="15:18" x14ac:dyDescent="0.2">
      <c r="O135"/>
      <c r="R135"/>
    </row>
    <row r="136" spans="15:18" x14ac:dyDescent="0.2">
      <c r="O136"/>
      <c r="R136"/>
    </row>
    <row r="137" spans="15:18" x14ac:dyDescent="0.2">
      <c r="O137"/>
      <c r="R137"/>
    </row>
    <row r="138" spans="15:18" x14ac:dyDescent="0.2">
      <c r="O138"/>
      <c r="R138"/>
    </row>
    <row r="139" spans="15:18" x14ac:dyDescent="0.2">
      <c r="O139"/>
      <c r="R139"/>
    </row>
    <row r="140" spans="15:18" x14ac:dyDescent="0.2">
      <c r="O140"/>
      <c r="R140"/>
    </row>
    <row r="141" spans="15:18" x14ac:dyDescent="0.2">
      <c r="O141"/>
      <c r="R141"/>
    </row>
    <row r="142" spans="15:18" x14ac:dyDescent="0.2">
      <c r="O142"/>
      <c r="R142"/>
    </row>
    <row r="143" spans="15:18" x14ac:dyDescent="0.2">
      <c r="O143"/>
      <c r="R143"/>
    </row>
    <row r="144" spans="15:18" x14ac:dyDescent="0.2">
      <c r="O144"/>
      <c r="R144"/>
    </row>
    <row r="145" spans="15:18" x14ac:dyDescent="0.2">
      <c r="O145"/>
      <c r="R145"/>
    </row>
    <row r="146" spans="15:18" x14ac:dyDescent="0.2">
      <c r="O146"/>
      <c r="R146"/>
    </row>
    <row r="147" spans="15:18" x14ac:dyDescent="0.2">
      <c r="O147"/>
      <c r="R147"/>
    </row>
    <row r="148" spans="15:18" x14ac:dyDescent="0.2">
      <c r="O148"/>
      <c r="R148"/>
    </row>
    <row r="149" spans="15:18" x14ac:dyDescent="0.2">
      <c r="O149"/>
      <c r="R149"/>
    </row>
    <row r="150" spans="15:18" x14ac:dyDescent="0.2">
      <c r="O150"/>
      <c r="R150"/>
    </row>
    <row r="151" spans="15:18" x14ac:dyDescent="0.2">
      <c r="O151"/>
      <c r="R151"/>
    </row>
    <row r="152" spans="15:18" x14ac:dyDescent="0.2">
      <c r="O152"/>
      <c r="R152"/>
    </row>
    <row r="153" spans="15:18" x14ac:dyDescent="0.2">
      <c r="O153"/>
      <c r="R153"/>
    </row>
    <row r="154" spans="15:18" x14ac:dyDescent="0.2">
      <c r="O154"/>
      <c r="R154"/>
    </row>
    <row r="155" spans="15:18" x14ac:dyDescent="0.2">
      <c r="O155"/>
      <c r="R155"/>
    </row>
    <row r="156" spans="15:18" x14ac:dyDescent="0.2">
      <c r="O156"/>
      <c r="R156"/>
    </row>
    <row r="157" spans="15:18" x14ac:dyDescent="0.2">
      <c r="O157"/>
      <c r="R157"/>
    </row>
    <row r="158" spans="15:18" x14ac:dyDescent="0.2">
      <c r="O158"/>
      <c r="R158"/>
    </row>
    <row r="159" spans="15:18" x14ac:dyDescent="0.2">
      <c r="O159"/>
      <c r="R159"/>
    </row>
    <row r="160" spans="15:18" x14ac:dyDescent="0.2">
      <c r="O160"/>
      <c r="R160"/>
    </row>
    <row r="161" spans="15:18" x14ac:dyDescent="0.2">
      <c r="O161"/>
      <c r="R161"/>
    </row>
    <row r="162" spans="15:18" x14ac:dyDescent="0.2">
      <c r="O162"/>
      <c r="R162"/>
    </row>
    <row r="163" spans="15:18" x14ac:dyDescent="0.2">
      <c r="O163"/>
      <c r="R163"/>
    </row>
    <row r="164" spans="15:18" x14ac:dyDescent="0.2">
      <c r="O164"/>
      <c r="R164"/>
    </row>
    <row r="165" spans="15:18" x14ac:dyDescent="0.2">
      <c r="O165"/>
      <c r="R165"/>
    </row>
    <row r="166" spans="15:18" x14ac:dyDescent="0.2">
      <c r="O166"/>
      <c r="R166"/>
    </row>
    <row r="167" spans="15:18" x14ac:dyDescent="0.2">
      <c r="O167"/>
      <c r="R167"/>
    </row>
    <row r="168" spans="15:18" x14ac:dyDescent="0.2">
      <c r="O168"/>
      <c r="R168"/>
    </row>
    <row r="169" spans="15:18" x14ac:dyDescent="0.2">
      <c r="O169"/>
      <c r="R169"/>
    </row>
    <row r="170" spans="15:18" x14ac:dyDescent="0.2">
      <c r="O170"/>
      <c r="R170"/>
    </row>
    <row r="171" spans="15:18" x14ac:dyDescent="0.2">
      <c r="O171"/>
      <c r="R171"/>
    </row>
    <row r="172" spans="15:18" x14ac:dyDescent="0.2">
      <c r="O172"/>
      <c r="R172"/>
    </row>
    <row r="173" spans="15:18" x14ac:dyDescent="0.2">
      <c r="O173"/>
      <c r="R173"/>
    </row>
    <row r="174" spans="15:18" x14ac:dyDescent="0.2">
      <c r="O174"/>
      <c r="R174"/>
    </row>
    <row r="175" spans="15:18" x14ac:dyDescent="0.2">
      <c r="O175"/>
      <c r="R175"/>
    </row>
    <row r="176" spans="15:18" x14ac:dyDescent="0.2">
      <c r="O176"/>
      <c r="R176"/>
    </row>
    <row r="177" spans="15:18" x14ac:dyDescent="0.2">
      <c r="O177"/>
      <c r="R177"/>
    </row>
    <row r="178" spans="15:18" x14ac:dyDescent="0.2">
      <c r="O178"/>
      <c r="R178"/>
    </row>
    <row r="179" spans="15:18" x14ac:dyDescent="0.2">
      <c r="O179"/>
      <c r="R179"/>
    </row>
    <row r="180" spans="15:18" x14ac:dyDescent="0.2">
      <c r="O180"/>
      <c r="R180"/>
    </row>
    <row r="181" spans="15:18" x14ac:dyDescent="0.2">
      <c r="O181"/>
      <c r="R181"/>
    </row>
    <row r="182" spans="15:18" x14ac:dyDescent="0.2">
      <c r="O182"/>
      <c r="R182"/>
    </row>
    <row r="183" spans="15:18" x14ac:dyDescent="0.2">
      <c r="O183"/>
      <c r="R183"/>
    </row>
    <row r="184" spans="15:18" x14ac:dyDescent="0.2">
      <c r="O184"/>
      <c r="R184"/>
    </row>
    <row r="185" spans="15:18" x14ac:dyDescent="0.2">
      <c r="O185"/>
      <c r="R185"/>
    </row>
    <row r="186" spans="15:18" x14ac:dyDescent="0.2">
      <c r="O186"/>
      <c r="R186"/>
    </row>
    <row r="187" spans="15:18" x14ac:dyDescent="0.2">
      <c r="O187"/>
      <c r="R187"/>
    </row>
    <row r="188" spans="15:18" x14ac:dyDescent="0.2">
      <c r="O188"/>
      <c r="R188"/>
    </row>
    <row r="189" spans="15:18" x14ac:dyDescent="0.2">
      <c r="O189"/>
      <c r="R189"/>
    </row>
    <row r="190" spans="15:18" x14ac:dyDescent="0.2">
      <c r="O190"/>
      <c r="R190"/>
    </row>
    <row r="191" spans="15:18" x14ac:dyDescent="0.2">
      <c r="O191"/>
      <c r="R191"/>
    </row>
    <row r="192" spans="15:18" x14ac:dyDescent="0.2">
      <c r="O192"/>
      <c r="R192"/>
    </row>
    <row r="193" spans="15:18" x14ac:dyDescent="0.2">
      <c r="O193"/>
      <c r="R193"/>
    </row>
    <row r="194" spans="15:18" x14ac:dyDescent="0.2">
      <c r="O194"/>
      <c r="R194"/>
    </row>
    <row r="195" spans="15:18" x14ac:dyDescent="0.2">
      <c r="O195"/>
      <c r="R195"/>
    </row>
    <row r="196" spans="15:18" x14ac:dyDescent="0.2">
      <c r="O196"/>
      <c r="R196"/>
    </row>
    <row r="197" spans="15:18" x14ac:dyDescent="0.2">
      <c r="O197"/>
      <c r="R197"/>
    </row>
    <row r="198" spans="15:18" x14ac:dyDescent="0.2">
      <c r="O198"/>
      <c r="R198"/>
    </row>
    <row r="199" spans="15:18" x14ac:dyDescent="0.2">
      <c r="O199"/>
      <c r="R199"/>
    </row>
    <row r="200" spans="15:18" x14ac:dyDescent="0.2">
      <c r="O200"/>
      <c r="R200"/>
    </row>
    <row r="201" spans="15:18" x14ac:dyDescent="0.2">
      <c r="O201"/>
      <c r="R201"/>
    </row>
    <row r="202" spans="15:18" x14ac:dyDescent="0.2">
      <c r="O202"/>
      <c r="R202"/>
    </row>
    <row r="203" spans="15:18" x14ac:dyDescent="0.2">
      <c r="O203"/>
      <c r="R203"/>
    </row>
    <row r="204" spans="15:18" x14ac:dyDescent="0.2">
      <c r="O204"/>
      <c r="R204"/>
    </row>
    <row r="205" spans="15:18" x14ac:dyDescent="0.2">
      <c r="O205"/>
      <c r="R205"/>
    </row>
    <row r="206" spans="15:18" x14ac:dyDescent="0.2">
      <c r="O206"/>
      <c r="R206"/>
    </row>
    <row r="207" spans="15:18" x14ac:dyDescent="0.2">
      <c r="O207"/>
      <c r="R207"/>
    </row>
    <row r="208" spans="15:18" x14ac:dyDescent="0.2">
      <c r="O208"/>
      <c r="R208"/>
    </row>
    <row r="209" spans="15:18" x14ac:dyDescent="0.2">
      <c r="O209"/>
      <c r="R209"/>
    </row>
    <row r="210" spans="15:18" x14ac:dyDescent="0.2">
      <c r="O210"/>
      <c r="R210"/>
    </row>
    <row r="211" spans="15:18" x14ac:dyDescent="0.2">
      <c r="O211"/>
      <c r="R211"/>
    </row>
    <row r="212" spans="15:18" x14ac:dyDescent="0.2">
      <c r="O212"/>
      <c r="R212"/>
    </row>
    <row r="213" spans="15:18" x14ac:dyDescent="0.2">
      <c r="O213"/>
      <c r="R213"/>
    </row>
    <row r="214" spans="15:18" x14ac:dyDescent="0.2">
      <c r="O214"/>
      <c r="R214"/>
    </row>
    <row r="215" spans="15:18" x14ac:dyDescent="0.2">
      <c r="O215"/>
      <c r="R215"/>
    </row>
    <row r="216" spans="15:18" x14ac:dyDescent="0.2">
      <c r="O216"/>
      <c r="R216"/>
    </row>
    <row r="217" spans="15:18" x14ac:dyDescent="0.2">
      <c r="O217"/>
      <c r="R217"/>
    </row>
    <row r="218" spans="15:18" x14ac:dyDescent="0.2">
      <c r="O218"/>
      <c r="R218"/>
    </row>
    <row r="219" spans="15:18" x14ac:dyDescent="0.2">
      <c r="O219"/>
      <c r="R219"/>
    </row>
    <row r="220" spans="15:18" x14ac:dyDescent="0.2">
      <c r="O220"/>
      <c r="R220"/>
    </row>
    <row r="221" spans="15:18" x14ac:dyDescent="0.2">
      <c r="O221"/>
      <c r="R221"/>
    </row>
    <row r="222" spans="15:18" x14ac:dyDescent="0.2">
      <c r="O222"/>
      <c r="R222"/>
    </row>
    <row r="223" spans="15:18" x14ac:dyDescent="0.2">
      <c r="O223"/>
      <c r="R223"/>
    </row>
    <row r="224" spans="15:18" x14ac:dyDescent="0.2">
      <c r="O224"/>
      <c r="R224"/>
    </row>
    <row r="225" spans="15:18" x14ac:dyDescent="0.2">
      <c r="O225"/>
      <c r="R225"/>
    </row>
    <row r="226" spans="15:18" x14ac:dyDescent="0.2">
      <c r="O226"/>
      <c r="R226"/>
    </row>
    <row r="227" spans="15:18" x14ac:dyDescent="0.2">
      <c r="O227"/>
      <c r="R227"/>
    </row>
    <row r="228" spans="15:18" x14ac:dyDescent="0.2">
      <c r="O228"/>
      <c r="R228"/>
    </row>
    <row r="229" spans="15:18" x14ac:dyDescent="0.2">
      <c r="O229"/>
      <c r="R229"/>
    </row>
    <row r="230" spans="15:18" x14ac:dyDescent="0.2">
      <c r="O230"/>
      <c r="R230"/>
    </row>
    <row r="231" spans="15:18" x14ac:dyDescent="0.2">
      <c r="O231"/>
      <c r="R231"/>
    </row>
    <row r="232" spans="15:18" x14ac:dyDescent="0.2">
      <c r="O232"/>
      <c r="R232"/>
    </row>
    <row r="233" spans="15:18" x14ac:dyDescent="0.2">
      <c r="O233"/>
      <c r="R233"/>
    </row>
    <row r="234" spans="15:18" x14ac:dyDescent="0.2">
      <c r="O234"/>
      <c r="R234"/>
    </row>
    <row r="235" spans="15:18" x14ac:dyDescent="0.2">
      <c r="O235"/>
      <c r="R235"/>
    </row>
    <row r="236" spans="15:18" x14ac:dyDescent="0.2">
      <c r="O236"/>
      <c r="R236"/>
    </row>
    <row r="237" spans="15:18" x14ac:dyDescent="0.2">
      <c r="O237"/>
      <c r="R237"/>
    </row>
    <row r="238" spans="15:18" x14ac:dyDescent="0.2">
      <c r="O238"/>
      <c r="R238"/>
    </row>
    <row r="239" spans="15:18" x14ac:dyDescent="0.2">
      <c r="O239"/>
      <c r="R239"/>
    </row>
    <row r="240" spans="15:18" x14ac:dyDescent="0.2">
      <c r="O240"/>
      <c r="R240"/>
    </row>
    <row r="241" spans="15:18" x14ac:dyDescent="0.2">
      <c r="O241"/>
      <c r="R241"/>
    </row>
    <row r="242" spans="15:18" x14ac:dyDescent="0.2">
      <c r="O242"/>
      <c r="R242"/>
    </row>
    <row r="243" spans="15:18" x14ac:dyDescent="0.2">
      <c r="O243"/>
      <c r="R243"/>
    </row>
    <row r="244" spans="15:18" x14ac:dyDescent="0.2">
      <c r="O244"/>
      <c r="R244"/>
    </row>
    <row r="245" spans="15:18" x14ac:dyDescent="0.2">
      <c r="O245"/>
      <c r="R245"/>
    </row>
    <row r="246" spans="15:18" x14ac:dyDescent="0.2">
      <c r="O246"/>
      <c r="R246"/>
    </row>
    <row r="247" spans="15:18" x14ac:dyDescent="0.2">
      <c r="O247"/>
      <c r="R247"/>
    </row>
    <row r="248" spans="15:18" x14ac:dyDescent="0.2">
      <c r="O248"/>
      <c r="R248"/>
    </row>
    <row r="249" spans="15:18" x14ac:dyDescent="0.2">
      <c r="O249"/>
      <c r="R249"/>
    </row>
    <row r="250" spans="15:18" x14ac:dyDescent="0.2">
      <c r="O250"/>
      <c r="R250"/>
    </row>
    <row r="251" spans="15:18" x14ac:dyDescent="0.2">
      <c r="O251"/>
      <c r="R251"/>
    </row>
    <row r="252" spans="15:18" x14ac:dyDescent="0.2">
      <c r="O252"/>
      <c r="R252"/>
    </row>
    <row r="253" spans="15:18" x14ac:dyDescent="0.2">
      <c r="O253"/>
      <c r="R253"/>
    </row>
    <row r="254" spans="15:18" x14ac:dyDescent="0.2">
      <c r="O254"/>
      <c r="R254"/>
    </row>
    <row r="255" spans="15:18" x14ac:dyDescent="0.2">
      <c r="O255"/>
      <c r="R255"/>
    </row>
    <row r="256" spans="15:18" x14ac:dyDescent="0.2">
      <c r="O256"/>
      <c r="R256"/>
    </row>
    <row r="257" spans="15:18" x14ac:dyDescent="0.2">
      <c r="O257"/>
      <c r="R257"/>
    </row>
    <row r="258" spans="15:18" x14ac:dyDescent="0.2">
      <c r="O258"/>
      <c r="R258"/>
    </row>
    <row r="259" spans="15:18" x14ac:dyDescent="0.2">
      <c r="O259"/>
      <c r="R259"/>
    </row>
    <row r="260" spans="15:18" x14ac:dyDescent="0.2">
      <c r="O260"/>
      <c r="R260"/>
    </row>
    <row r="261" spans="15:18" x14ac:dyDescent="0.2">
      <c r="O261"/>
      <c r="R261"/>
    </row>
    <row r="262" spans="15:18" x14ac:dyDescent="0.2">
      <c r="O262"/>
      <c r="R262"/>
    </row>
    <row r="263" spans="15:18" x14ac:dyDescent="0.2">
      <c r="O263"/>
      <c r="R263"/>
    </row>
    <row r="264" spans="15:18" x14ac:dyDescent="0.2">
      <c r="O264"/>
      <c r="R264"/>
    </row>
    <row r="265" spans="15:18" x14ac:dyDescent="0.2">
      <c r="O265"/>
      <c r="R265"/>
    </row>
    <row r="266" spans="15:18" x14ac:dyDescent="0.2">
      <c r="O266"/>
      <c r="R266"/>
    </row>
    <row r="267" spans="15:18" x14ac:dyDescent="0.2">
      <c r="O267"/>
      <c r="R267"/>
    </row>
    <row r="268" spans="15:18" x14ac:dyDescent="0.2">
      <c r="O268"/>
      <c r="R268"/>
    </row>
    <row r="269" spans="15:18" x14ac:dyDescent="0.2">
      <c r="O269"/>
      <c r="R269"/>
    </row>
    <row r="270" spans="15:18" x14ac:dyDescent="0.2">
      <c r="O270"/>
      <c r="R270"/>
    </row>
    <row r="271" spans="15:18" x14ac:dyDescent="0.2">
      <c r="O271"/>
      <c r="R271"/>
    </row>
    <row r="272" spans="15:18" x14ac:dyDescent="0.2">
      <c r="O272"/>
      <c r="R272"/>
    </row>
    <row r="273" spans="15:18" x14ac:dyDescent="0.2">
      <c r="O273"/>
      <c r="R273"/>
    </row>
    <row r="274" spans="15:18" x14ac:dyDescent="0.2">
      <c r="O274"/>
      <c r="R274"/>
    </row>
    <row r="275" spans="15:18" x14ac:dyDescent="0.2">
      <c r="O275"/>
      <c r="R275"/>
    </row>
    <row r="276" spans="15:18" x14ac:dyDescent="0.2">
      <c r="O276"/>
      <c r="R276"/>
    </row>
    <row r="277" spans="15:18" x14ac:dyDescent="0.2">
      <c r="O277"/>
      <c r="R277"/>
    </row>
    <row r="278" spans="15:18" x14ac:dyDescent="0.2">
      <c r="O278"/>
      <c r="R278"/>
    </row>
    <row r="279" spans="15:18" x14ac:dyDescent="0.2">
      <c r="O279"/>
      <c r="R279"/>
    </row>
    <row r="280" spans="15:18" x14ac:dyDescent="0.2">
      <c r="O280"/>
      <c r="R280"/>
    </row>
    <row r="281" spans="15:18" x14ac:dyDescent="0.2">
      <c r="O281"/>
      <c r="R281"/>
    </row>
    <row r="282" spans="15:18" x14ac:dyDescent="0.2">
      <c r="O282"/>
      <c r="R282"/>
    </row>
    <row r="283" spans="15:18" x14ac:dyDescent="0.2">
      <c r="O283"/>
      <c r="R283"/>
    </row>
    <row r="284" spans="15:18" x14ac:dyDescent="0.2">
      <c r="O284"/>
      <c r="R284"/>
    </row>
    <row r="285" spans="15:18" x14ac:dyDescent="0.2">
      <c r="O285"/>
      <c r="R285"/>
    </row>
    <row r="286" spans="15:18" x14ac:dyDescent="0.2">
      <c r="O286"/>
      <c r="R286"/>
    </row>
    <row r="287" spans="15:18" x14ac:dyDescent="0.2">
      <c r="O287"/>
      <c r="R287"/>
    </row>
    <row r="288" spans="15:18" x14ac:dyDescent="0.2">
      <c r="O288"/>
      <c r="R288"/>
    </row>
    <row r="289" spans="15:18" x14ac:dyDescent="0.2">
      <c r="O289"/>
      <c r="R289"/>
    </row>
    <row r="290" spans="15:18" x14ac:dyDescent="0.2">
      <c r="O290"/>
      <c r="R290"/>
    </row>
    <row r="291" spans="15:18" x14ac:dyDescent="0.2">
      <c r="O291"/>
      <c r="R291"/>
    </row>
    <row r="292" spans="15:18" x14ac:dyDescent="0.2">
      <c r="O292"/>
      <c r="R292"/>
    </row>
    <row r="293" spans="15:18" x14ac:dyDescent="0.2">
      <c r="O293"/>
      <c r="R293"/>
    </row>
    <row r="294" spans="15:18" x14ac:dyDescent="0.2">
      <c r="O294"/>
      <c r="R294"/>
    </row>
    <row r="295" spans="15:18" x14ac:dyDescent="0.2">
      <c r="O295"/>
      <c r="R295"/>
    </row>
    <row r="296" spans="15:18" x14ac:dyDescent="0.2">
      <c r="O296"/>
      <c r="R296"/>
    </row>
    <row r="297" spans="15:18" x14ac:dyDescent="0.2">
      <c r="O297"/>
      <c r="R297"/>
    </row>
    <row r="298" spans="15:18" x14ac:dyDescent="0.2">
      <c r="O298"/>
      <c r="R298"/>
    </row>
    <row r="299" spans="15:18" x14ac:dyDescent="0.2">
      <c r="O299"/>
      <c r="R299"/>
    </row>
    <row r="300" spans="15:18" x14ac:dyDescent="0.2">
      <c r="O300"/>
      <c r="R300"/>
    </row>
    <row r="301" spans="15:18" x14ac:dyDescent="0.2">
      <c r="O301"/>
      <c r="R301"/>
    </row>
    <row r="302" spans="15:18" x14ac:dyDescent="0.2">
      <c r="O302"/>
      <c r="R302"/>
    </row>
    <row r="303" spans="15:18" x14ac:dyDescent="0.2">
      <c r="O303"/>
      <c r="R303"/>
    </row>
    <row r="304" spans="15:18" x14ac:dyDescent="0.2">
      <c r="O304"/>
      <c r="R304"/>
    </row>
    <row r="305" spans="15:18" x14ac:dyDescent="0.2">
      <c r="O305"/>
      <c r="R305"/>
    </row>
    <row r="306" spans="15:18" x14ac:dyDescent="0.2">
      <c r="O306"/>
      <c r="R306"/>
    </row>
    <row r="307" spans="15:18" x14ac:dyDescent="0.2">
      <c r="O307"/>
      <c r="R307"/>
    </row>
    <row r="308" spans="15:18" x14ac:dyDescent="0.2">
      <c r="O308"/>
      <c r="R308"/>
    </row>
    <row r="309" spans="15:18" x14ac:dyDescent="0.2">
      <c r="O309"/>
      <c r="R309"/>
    </row>
    <row r="310" spans="15:18" x14ac:dyDescent="0.2">
      <c r="O310"/>
      <c r="R310"/>
    </row>
    <row r="311" spans="15:18" x14ac:dyDescent="0.2">
      <c r="O311"/>
      <c r="R311"/>
    </row>
    <row r="312" spans="15:18" x14ac:dyDescent="0.2">
      <c r="O312"/>
      <c r="R312"/>
    </row>
    <row r="313" spans="15:18" x14ac:dyDescent="0.2">
      <c r="O313"/>
      <c r="R313"/>
    </row>
    <row r="314" spans="15:18" x14ac:dyDescent="0.2">
      <c r="O314"/>
      <c r="R314"/>
    </row>
    <row r="315" spans="15:18" x14ac:dyDescent="0.2">
      <c r="O315"/>
      <c r="R315"/>
    </row>
    <row r="316" spans="15:18" x14ac:dyDescent="0.2">
      <c r="O316"/>
      <c r="R316"/>
    </row>
    <row r="317" spans="15:18" x14ac:dyDescent="0.2">
      <c r="O317"/>
      <c r="R317"/>
    </row>
    <row r="318" spans="15:18" x14ac:dyDescent="0.2">
      <c r="O318"/>
      <c r="R318"/>
    </row>
    <row r="319" spans="15:18" x14ac:dyDescent="0.2">
      <c r="O319"/>
      <c r="R319"/>
    </row>
    <row r="320" spans="15:18" x14ac:dyDescent="0.2">
      <c r="O320"/>
      <c r="R320"/>
    </row>
    <row r="321" spans="15:18" x14ac:dyDescent="0.2">
      <c r="O321"/>
      <c r="R321"/>
    </row>
    <row r="322" spans="15:18" x14ac:dyDescent="0.2">
      <c r="O322"/>
      <c r="R322"/>
    </row>
    <row r="323" spans="15:18" x14ac:dyDescent="0.2">
      <c r="O323"/>
      <c r="R323"/>
    </row>
    <row r="324" spans="15:18" x14ac:dyDescent="0.2">
      <c r="O324"/>
      <c r="R324"/>
    </row>
    <row r="325" spans="15:18" x14ac:dyDescent="0.2">
      <c r="O325"/>
      <c r="R325"/>
    </row>
    <row r="326" spans="15:18" x14ac:dyDescent="0.2">
      <c r="O326"/>
      <c r="R326"/>
    </row>
    <row r="327" spans="15:18" x14ac:dyDescent="0.2">
      <c r="O327"/>
      <c r="R327"/>
    </row>
    <row r="328" spans="15:18" x14ac:dyDescent="0.2">
      <c r="O328"/>
      <c r="R328"/>
    </row>
    <row r="329" spans="15:18" x14ac:dyDescent="0.2">
      <c r="O329"/>
      <c r="R329"/>
    </row>
    <row r="330" spans="15:18" x14ac:dyDescent="0.2">
      <c r="O330"/>
      <c r="R330"/>
    </row>
    <row r="331" spans="15:18" x14ac:dyDescent="0.2">
      <c r="O331"/>
      <c r="R331"/>
    </row>
    <row r="332" spans="15:18" x14ac:dyDescent="0.2">
      <c r="O332"/>
      <c r="R332"/>
    </row>
    <row r="333" spans="15:18" x14ac:dyDescent="0.2">
      <c r="O333"/>
      <c r="R333"/>
    </row>
    <row r="334" spans="15:18" x14ac:dyDescent="0.2">
      <c r="O334"/>
      <c r="R334"/>
    </row>
    <row r="335" spans="15:18" x14ac:dyDescent="0.2">
      <c r="O335"/>
      <c r="R335"/>
    </row>
    <row r="336" spans="15:18" x14ac:dyDescent="0.2">
      <c r="O336"/>
      <c r="R336"/>
    </row>
    <row r="337" spans="15:18" x14ac:dyDescent="0.2">
      <c r="O337"/>
      <c r="R337"/>
    </row>
    <row r="338" spans="15:18" x14ac:dyDescent="0.2">
      <c r="O338"/>
      <c r="R338"/>
    </row>
    <row r="339" spans="15:18" x14ac:dyDescent="0.2">
      <c r="O339"/>
      <c r="R339"/>
    </row>
    <row r="340" spans="15:18" x14ac:dyDescent="0.2">
      <c r="O340"/>
      <c r="R340"/>
    </row>
    <row r="341" spans="15:18" x14ac:dyDescent="0.2">
      <c r="O341"/>
      <c r="R341"/>
    </row>
    <row r="342" spans="15:18" x14ac:dyDescent="0.2">
      <c r="O342"/>
      <c r="R342"/>
    </row>
    <row r="343" spans="15:18" x14ac:dyDescent="0.2">
      <c r="O343"/>
      <c r="R343"/>
    </row>
    <row r="344" spans="15:18" x14ac:dyDescent="0.2">
      <c r="O344"/>
      <c r="R344"/>
    </row>
    <row r="345" spans="15:18" x14ac:dyDescent="0.2">
      <c r="O345"/>
      <c r="R345"/>
    </row>
    <row r="346" spans="15:18" x14ac:dyDescent="0.2">
      <c r="O346"/>
      <c r="R346"/>
    </row>
    <row r="347" spans="15:18" x14ac:dyDescent="0.2">
      <c r="O347"/>
      <c r="R347"/>
    </row>
    <row r="348" spans="15:18" x14ac:dyDescent="0.2">
      <c r="O348"/>
      <c r="R348"/>
    </row>
    <row r="349" spans="15:18" x14ac:dyDescent="0.2">
      <c r="O349"/>
      <c r="R349"/>
    </row>
    <row r="350" spans="15:18" x14ac:dyDescent="0.2">
      <c r="O350"/>
      <c r="R350"/>
    </row>
    <row r="351" spans="15:18" x14ac:dyDescent="0.2">
      <c r="O351"/>
      <c r="R351"/>
    </row>
    <row r="352" spans="15:18" x14ac:dyDescent="0.2">
      <c r="O352"/>
      <c r="R352"/>
    </row>
    <row r="353" spans="15:18" x14ac:dyDescent="0.2">
      <c r="O353"/>
      <c r="R353"/>
    </row>
    <row r="354" spans="15:18" x14ac:dyDescent="0.2">
      <c r="O354"/>
      <c r="R354"/>
    </row>
    <row r="355" spans="15:18" x14ac:dyDescent="0.2">
      <c r="O355"/>
      <c r="R355"/>
    </row>
    <row r="356" spans="15:18" x14ac:dyDescent="0.2">
      <c r="O356"/>
      <c r="R356"/>
    </row>
    <row r="357" spans="15:18" x14ac:dyDescent="0.2">
      <c r="O357"/>
      <c r="R357"/>
    </row>
    <row r="358" spans="15:18" x14ac:dyDescent="0.2">
      <c r="O358"/>
      <c r="R358"/>
    </row>
    <row r="359" spans="15:18" x14ac:dyDescent="0.2">
      <c r="O359"/>
      <c r="R359"/>
    </row>
    <row r="360" spans="15:18" x14ac:dyDescent="0.2">
      <c r="O360"/>
      <c r="R360"/>
    </row>
    <row r="361" spans="15:18" x14ac:dyDescent="0.2">
      <c r="O361"/>
      <c r="R361"/>
    </row>
    <row r="362" spans="15:18" x14ac:dyDescent="0.2">
      <c r="O362"/>
      <c r="R362"/>
    </row>
    <row r="363" spans="15:18" x14ac:dyDescent="0.2">
      <c r="O363"/>
      <c r="R363"/>
    </row>
    <row r="364" spans="15:18" x14ac:dyDescent="0.2">
      <c r="O364"/>
      <c r="R364"/>
    </row>
    <row r="365" spans="15:18" x14ac:dyDescent="0.2">
      <c r="O365"/>
      <c r="R365"/>
    </row>
    <row r="366" spans="15:18" x14ac:dyDescent="0.2">
      <c r="O366"/>
      <c r="R366"/>
    </row>
    <row r="367" spans="15:18" x14ac:dyDescent="0.2">
      <c r="O367"/>
      <c r="R367"/>
    </row>
    <row r="368" spans="15:18" x14ac:dyDescent="0.2">
      <c r="O368"/>
      <c r="R368"/>
    </row>
    <row r="369" spans="15:18" x14ac:dyDescent="0.2">
      <c r="O369"/>
      <c r="R369"/>
    </row>
    <row r="370" spans="15:18" x14ac:dyDescent="0.2">
      <c r="O370"/>
      <c r="R370"/>
    </row>
    <row r="371" spans="15:18" x14ac:dyDescent="0.2">
      <c r="O371"/>
      <c r="R371"/>
    </row>
    <row r="372" spans="15:18" x14ac:dyDescent="0.2">
      <c r="O372"/>
      <c r="R372"/>
    </row>
    <row r="373" spans="15:18" x14ac:dyDescent="0.2">
      <c r="O373"/>
      <c r="R373"/>
    </row>
    <row r="374" spans="15:18" x14ac:dyDescent="0.2">
      <c r="O374"/>
      <c r="R374"/>
    </row>
    <row r="375" spans="15:18" x14ac:dyDescent="0.2">
      <c r="O375"/>
      <c r="R375"/>
    </row>
    <row r="376" spans="15:18" x14ac:dyDescent="0.2">
      <c r="O376"/>
      <c r="R376"/>
    </row>
    <row r="377" spans="15:18" x14ac:dyDescent="0.2">
      <c r="O377"/>
      <c r="R377"/>
    </row>
    <row r="378" spans="15:18" x14ac:dyDescent="0.2">
      <c r="O378"/>
      <c r="R378"/>
    </row>
    <row r="379" spans="15:18" x14ac:dyDescent="0.2">
      <c r="O379"/>
      <c r="R379"/>
    </row>
    <row r="380" spans="15:18" x14ac:dyDescent="0.2">
      <c r="O380"/>
      <c r="R380"/>
    </row>
    <row r="381" spans="15:18" x14ac:dyDescent="0.2">
      <c r="O381"/>
      <c r="R381"/>
    </row>
    <row r="382" spans="15:18" x14ac:dyDescent="0.2">
      <c r="O382"/>
      <c r="R382"/>
    </row>
    <row r="383" spans="15:18" x14ac:dyDescent="0.2">
      <c r="O383"/>
      <c r="R383"/>
    </row>
    <row r="384" spans="15:18" x14ac:dyDescent="0.2">
      <c r="O384"/>
      <c r="R384"/>
    </row>
    <row r="385" spans="15:18" x14ac:dyDescent="0.2">
      <c r="O385"/>
      <c r="R385"/>
    </row>
    <row r="386" spans="15:18" x14ac:dyDescent="0.2">
      <c r="O386"/>
      <c r="R386"/>
    </row>
    <row r="387" spans="15:18" x14ac:dyDescent="0.2">
      <c r="O387"/>
      <c r="R387"/>
    </row>
    <row r="388" spans="15:18" x14ac:dyDescent="0.2">
      <c r="O388"/>
      <c r="R388"/>
    </row>
    <row r="389" spans="15:18" x14ac:dyDescent="0.2">
      <c r="O389"/>
      <c r="R389"/>
    </row>
    <row r="390" spans="15:18" x14ac:dyDescent="0.2">
      <c r="O390"/>
      <c r="R390"/>
    </row>
    <row r="391" spans="15:18" x14ac:dyDescent="0.2">
      <c r="O391"/>
      <c r="R391"/>
    </row>
    <row r="392" spans="15:18" x14ac:dyDescent="0.2">
      <c r="O392"/>
      <c r="R392"/>
    </row>
    <row r="393" spans="15:18" x14ac:dyDescent="0.2">
      <c r="O393"/>
      <c r="R393"/>
    </row>
    <row r="394" spans="15:18" x14ac:dyDescent="0.2">
      <c r="O394"/>
      <c r="R394"/>
    </row>
    <row r="395" spans="15:18" x14ac:dyDescent="0.2">
      <c r="O395"/>
      <c r="R395"/>
    </row>
    <row r="396" spans="15:18" x14ac:dyDescent="0.2">
      <c r="O396"/>
      <c r="R396"/>
    </row>
    <row r="397" spans="15:18" x14ac:dyDescent="0.2">
      <c r="O397"/>
      <c r="R397"/>
    </row>
    <row r="398" spans="15:18" x14ac:dyDescent="0.2">
      <c r="O398"/>
      <c r="R398"/>
    </row>
    <row r="399" spans="15:18" x14ac:dyDescent="0.2">
      <c r="O399"/>
      <c r="R399"/>
    </row>
    <row r="400" spans="15:18" x14ac:dyDescent="0.2">
      <c r="O400"/>
      <c r="R400"/>
    </row>
    <row r="401" spans="15:18" x14ac:dyDescent="0.2">
      <c r="O401"/>
      <c r="R401"/>
    </row>
    <row r="402" spans="15:18" x14ac:dyDescent="0.2">
      <c r="O402"/>
      <c r="R402"/>
    </row>
    <row r="403" spans="15:18" x14ac:dyDescent="0.2">
      <c r="O403"/>
      <c r="R403"/>
    </row>
    <row r="404" spans="15:18" x14ac:dyDescent="0.2">
      <c r="O404"/>
      <c r="R404"/>
    </row>
    <row r="405" spans="15:18" x14ac:dyDescent="0.2">
      <c r="O405"/>
      <c r="R405"/>
    </row>
    <row r="406" spans="15:18" x14ac:dyDescent="0.2">
      <c r="O406"/>
      <c r="R406"/>
    </row>
    <row r="407" spans="15:18" x14ac:dyDescent="0.2">
      <c r="O407"/>
      <c r="R407"/>
    </row>
    <row r="408" spans="15:18" x14ac:dyDescent="0.2">
      <c r="O408"/>
      <c r="R408"/>
    </row>
    <row r="409" spans="15:18" x14ac:dyDescent="0.2">
      <c r="O409"/>
      <c r="R409"/>
    </row>
    <row r="410" spans="15:18" x14ac:dyDescent="0.2">
      <c r="O410"/>
      <c r="R410"/>
    </row>
    <row r="411" spans="15:18" x14ac:dyDescent="0.2">
      <c r="O411"/>
      <c r="R411"/>
    </row>
    <row r="412" spans="15:18" x14ac:dyDescent="0.2">
      <c r="O412"/>
      <c r="R412"/>
    </row>
    <row r="413" spans="15:18" x14ac:dyDescent="0.2">
      <c r="O413"/>
      <c r="R413"/>
    </row>
    <row r="414" spans="15:18" x14ac:dyDescent="0.2">
      <c r="O414"/>
      <c r="R414"/>
    </row>
    <row r="415" spans="15:18" x14ac:dyDescent="0.2">
      <c r="O415"/>
      <c r="R415"/>
    </row>
    <row r="416" spans="15:18" x14ac:dyDescent="0.2">
      <c r="O416"/>
      <c r="R416"/>
    </row>
    <row r="417" spans="15:18" x14ac:dyDescent="0.2">
      <c r="O417"/>
      <c r="R417"/>
    </row>
    <row r="418" spans="15:18" x14ac:dyDescent="0.2">
      <c r="O418"/>
      <c r="R418"/>
    </row>
    <row r="419" spans="15:18" x14ac:dyDescent="0.2">
      <c r="O419"/>
      <c r="R419"/>
    </row>
    <row r="420" spans="15:18" x14ac:dyDescent="0.2">
      <c r="O420"/>
      <c r="R420"/>
    </row>
    <row r="421" spans="15:18" x14ac:dyDescent="0.2">
      <c r="O421"/>
      <c r="R421"/>
    </row>
    <row r="422" spans="15:18" x14ac:dyDescent="0.2">
      <c r="O422"/>
      <c r="R422"/>
    </row>
    <row r="423" spans="15:18" x14ac:dyDescent="0.2">
      <c r="O423"/>
      <c r="R423"/>
    </row>
    <row r="424" spans="15:18" x14ac:dyDescent="0.2">
      <c r="O424"/>
      <c r="R424"/>
    </row>
    <row r="425" spans="15:18" x14ac:dyDescent="0.2">
      <c r="O425"/>
      <c r="R425"/>
    </row>
    <row r="426" spans="15:18" x14ac:dyDescent="0.2">
      <c r="O426"/>
      <c r="R426"/>
    </row>
    <row r="427" spans="15:18" x14ac:dyDescent="0.2">
      <c r="O427"/>
      <c r="R427"/>
    </row>
    <row r="428" spans="15:18" x14ac:dyDescent="0.2">
      <c r="O428"/>
      <c r="R428"/>
    </row>
    <row r="429" spans="15:18" x14ac:dyDescent="0.2">
      <c r="O429"/>
      <c r="R429"/>
    </row>
    <row r="430" spans="15:18" x14ac:dyDescent="0.2">
      <c r="O430"/>
      <c r="R430"/>
    </row>
    <row r="431" spans="15:18" x14ac:dyDescent="0.2">
      <c r="O431"/>
      <c r="R431"/>
    </row>
    <row r="432" spans="15:18" x14ac:dyDescent="0.2">
      <c r="O432"/>
      <c r="R432"/>
    </row>
    <row r="433" spans="15:18" x14ac:dyDescent="0.2">
      <c r="O433"/>
      <c r="R433"/>
    </row>
    <row r="434" spans="15:18" x14ac:dyDescent="0.2">
      <c r="O434"/>
      <c r="R434"/>
    </row>
    <row r="435" spans="15:18" x14ac:dyDescent="0.2">
      <c r="O435"/>
      <c r="R435"/>
    </row>
    <row r="436" spans="15:18" x14ac:dyDescent="0.2">
      <c r="O436"/>
      <c r="R436"/>
    </row>
    <row r="437" spans="15:18" x14ac:dyDescent="0.2">
      <c r="O437"/>
      <c r="R437"/>
    </row>
    <row r="438" spans="15:18" x14ac:dyDescent="0.2">
      <c r="O438"/>
      <c r="R438"/>
    </row>
    <row r="439" spans="15:18" x14ac:dyDescent="0.2">
      <c r="O439"/>
      <c r="R439"/>
    </row>
    <row r="440" spans="15:18" x14ac:dyDescent="0.2">
      <c r="O440"/>
      <c r="R440"/>
    </row>
    <row r="441" spans="15:18" x14ac:dyDescent="0.2">
      <c r="O441"/>
      <c r="R441"/>
    </row>
    <row r="442" spans="15:18" x14ac:dyDescent="0.2">
      <c r="O442"/>
      <c r="R442"/>
    </row>
    <row r="443" spans="15:18" x14ac:dyDescent="0.2">
      <c r="O443"/>
      <c r="R443"/>
    </row>
    <row r="444" spans="15:18" x14ac:dyDescent="0.2">
      <c r="O444"/>
      <c r="R444"/>
    </row>
    <row r="445" spans="15:18" x14ac:dyDescent="0.2">
      <c r="O445"/>
      <c r="R445"/>
    </row>
    <row r="446" spans="15:18" x14ac:dyDescent="0.2">
      <c r="O446"/>
      <c r="R446"/>
    </row>
    <row r="447" spans="15:18" x14ac:dyDescent="0.2">
      <c r="O447"/>
      <c r="R447"/>
    </row>
    <row r="448" spans="15:18" x14ac:dyDescent="0.2">
      <c r="O448"/>
      <c r="R448"/>
    </row>
    <row r="449" spans="15:18" x14ac:dyDescent="0.2">
      <c r="O449"/>
      <c r="R449"/>
    </row>
    <row r="450" spans="15:18" x14ac:dyDescent="0.2">
      <c r="O450"/>
      <c r="R450"/>
    </row>
    <row r="451" spans="15:18" x14ac:dyDescent="0.2">
      <c r="O451"/>
      <c r="R451"/>
    </row>
    <row r="452" spans="15:18" x14ac:dyDescent="0.2">
      <c r="O452"/>
      <c r="R452"/>
    </row>
    <row r="453" spans="15:18" x14ac:dyDescent="0.2">
      <c r="O453"/>
      <c r="R453"/>
    </row>
    <row r="454" spans="15:18" x14ac:dyDescent="0.2">
      <c r="O454"/>
      <c r="R454"/>
    </row>
    <row r="455" spans="15:18" x14ac:dyDescent="0.2">
      <c r="O455"/>
      <c r="R455"/>
    </row>
    <row r="456" spans="15:18" x14ac:dyDescent="0.2">
      <c r="O456"/>
      <c r="R456"/>
    </row>
    <row r="457" spans="15:18" x14ac:dyDescent="0.2">
      <c r="O457"/>
      <c r="R457"/>
    </row>
    <row r="458" spans="15:18" x14ac:dyDescent="0.2">
      <c r="O458"/>
      <c r="R458"/>
    </row>
    <row r="459" spans="15:18" x14ac:dyDescent="0.2">
      <c r="O459"/>
      <c r="R459"/>
    </row>
    <row r="460" spans="15:18" x14ac:dyDescent="0.2">
      <c r="O460"/>
      <c r="R460"/>
    </row>
    <row r="461" spans="15:18" x14ac:dyDescent="0.2">
      <c r="O461"/>
      <c r="R461"/>
    </row>
    <row r="462" spans="15:18" x14ac:dyDescent="0.2">
      <c r="O462"/>
      <c r="R462"/>
    </row>
    <row r="463" spans="15:18" x14ac:dyDescent="0.2">
      <c r="O463"/>
      <c r="R463"/>
    </row>
    <row r="464" spans="15:18" x14ac:dyDescent="0.2">
      <c r="O464"/>
      <c r="R464"/>
    </row>
    <row r="465" spans="15:18" x14ac:dyDescent="0.2">
      <c r="O465"/>
      <c r="R465"/>
    </row>
    <row r="466" spans="15:18" x14ac:dyDescent="0.2">
      <c r="O466"/>
      <c r="R466"/>
    </row>
    <row r="467" spans="15:18" x14ac:dyDescent="0.2">
      <c r="O467"/>
      <c r="R467"/>
    </row>
    <row r="468" spans="15:18" x14ac:dyDescent="0.2">
      <c r="O468"/>
      <c r="R468"/>
    </row>
    <row r="469" spans="15:18" x14ac:dyDescent="0.2">
      <c r="O469"/>
      <c r="R469"/>
    </row>
    <row r="470" spans="15:18" x14ac:dyDescent="0.2">
      <c r="O470"/>
      <c r="R470"/>
    </row>
    <row r="471" spans="15:18" x14ac:dyDescent="0.2">
      <c r="O471"/>
      <c r="R471"/>
    </row>
    <row r="472" spans="15:18" x14ac:dyDescent="0.2">
      <c r="O472"/>
      <c r="R472"/>
    </row>
    <row r="473" spans="15:18" x14ac:dyDescent="0.2">
      <c r="O473"/>
      <c r="R473"/>
    </row>
    <row r="474" spans="15:18" x14ac:dyDescent="0.2">
      <c r="O474"/>
      <c r="R474"/>
    </row>
    <row r="475" spans="15:18" x14ac:dyDescent="0.2">
      <c r="O475"/>
      <c r="R475"/>
    </row>
    <row r="476" spans="15:18" x14ac:dyDescent="0.2">
      <c r="O476"/>
      <c r="R476"/>
    </row>
    <row r="477" spans="15:18" x14ac:dyDescent="0.2">
      <c r="O477"/>
      <c r="R477"/>
    </row>
    <row r="478" spans="15:18" x14ac:dyDescent="0.2">
      <c r="O478"/>
      <c r="R478"/>
    </row>
    <row r="479" spans="15:18" x14ac:dyDescent="0.2">
      <c r="O479"/>
      <c r="R479"/>
    </row>
    <row r="480" spans="15:18" x14ac:dyDescent="0.2">
      <c r="O480"/>
      <c r="R480"/>
    </row>
    <row r="481" spans="15:18" x14ac:dyDescent="0.2">
      <c r="O481"/>
      <c r="R481"/>
    </row>
    <row r="482" spans="15:18" x14ac:dyDescent="0.2">
      <c r="O482"/>
      <c r="R482"/>
    </row>
    <row r="483" spans="15:18" x14ac:dyDescent="0.2">
      <c r="O483"/>
      <c r="R483"/>
    </row>
    <row r="484" spans="15:18" x14ac:dyDescent="0.2">
      <c r="O484"/>
      <c r="R484"/>
    </row>
    <row r="485" spans="15:18" x14ac:dyDescent="0.2">
      <c r="O485"/>
      <c r="R485"/>
    </row>
    <row r="486" spans="15:18" x14ac:dyDescent="0.2">
      <c r="O486"/>
      <c r="R486"/>
    </row>
    <row r="487" spans="15:18" x14ac:dyDescent="0.2">
      <c r="O487"/>
      <c r="R487"/>
    </row>
    <row r="488" spans="15:18" x14ac:dyDescent="0.2">
      <c r="O488"/>
      <c r="R488"/>
    </row>
    <row r="489" spans="15:18" x14ac:dyDescent="0.2">
      <c r="O489"/>
      <c r="R489"/>
    </row>
    <row r="490" spans="15:18" x14ac:dyDescent="0.2">
      <c r="O490"/>
      <c r="R490"/>
    </row>
    <row r="491" spans="15:18" x14ac:dyDescent="0.2">
      <c r="O491"/>
      <c r="R491"/>
    </row>
    <row r="492" spans="15:18" x14ac:dyDescent="0.2">
      <c r="O492"/>
      <c r="R492"/>
    </row>
    <row r="493" spans="15:18" x14ac:dyDescent="0.2">
      <c r="O493"/>
      <c r="R493"/>
    </row>
    <row r="494" spans="15:18" x14ac:dyDescent="0.2">
      <c r="O494"/>
      <c r="R494"/>
    </row>
    <row r="495" spans="15:18" x14ac:dyDescent="0.2">
      <c r="O495"/>
      <c r="R495"/>
    </row>
    <row r="496" spans="15:18" x14ac:dyDescent="0.2">
      <c r="O496"/>
      <c r="R496"/>
    </row>
    <row r="497" spans="15:18" x14ac:dyDescent="0.2">
      <c r="O497"/>
      <c r="R497"/>
    </row>
    <row r="498" spans="15:18" x14ac:dyDescent="0.2">
      <c r="O498"/>
      <c r="R498"/>
    </row>
    <row r="499" spans="15:18" x14ac:dyDescent="0.2">
      <c r="O499"/>
      <c r="R499"/>
    </row>
    <row r="500" spans="15:18" x14ac:dyDescent="0.2">
      <c r="O500"/>
      <c r="R500"/>
    </row>
    <row r="501" spans="15:18" x14ac:dyDescent="0.2">
      <c r="O501"/>
      <c r="R501"/>
    </row>
    <row r="502" spans="15:18" x14ac:dyDescent="0.2">
      <c r="O502"/>
      <c r="R502"/>
    </row>
    <row r="503" spans="15:18" x14ac:dyDescent="0.2">
      <c r="O503"/>
      <c r="R503"/>
    </row>
    <row r="504" spans="15:18" x14ac:dyDescent="0.2">
      <c r="O504"/>
      <c r="R504"/>
    </row>
    <row r="505" spans="15:18" x14ac:dyDescent="0.2">
      <c r="O505"/>
      <c r="R505"/>
    </row>
    <row r="506" spans="15:18" x14ac:dyDescent="0.2">
      <c r="O506"/>
      <c r="R506"/>
    </row>
    <row r="507" spans="15:18" x14ac:dyDescent="0.2">
      <c r="O507"/>
      <c r="R507"/>
    </row>
    <row r="508" spans="15:18" x14ac:dyDescent="0.2">
      <c r="O508"/>
      <c r="R508"/>
    </row>
    <row r="509" spans="15:18" x14ac:dyDescent="0.2">
      <c r="O509"/>
      <c r="R509"/>
    </row>
    <row r="510" spans="15:18" x14ac:dyDescent="0.2">
      <c r="O510"/>
      <c r="R510"/>
    </row>
    <row r="511" spans="15:18" x14ac:dyDescent="0.2">
      <c r="O511"/>
      <c r="R511"/>
    </row>
    <row r="512" spans="15:18" x14ac:dyDescent="0.2">
      <c r="O512"/>
      <c r="R512"/>
    </row>
    <row r="513" spans="15:18" x14ac:dyDescent="0.2">
      <c r="O513"/>
      <c r="R513"/>
    </row>
    <row r="514" spans="15:18" x14ac:dyDescent="0.2">
      <c r="O514"/>
      <c r="R514"/>
    </row>
    <row r="515" spans="15:18" x14ac:dyDescent="0.2">
      <c r="O515"/>
      <c r="R515"/>
    </row>
    <row r="516" spans="15:18" x14ac:dyDescent="0.2">
      <c r="O516"/>
      <c r="R516"/>
    </row>
    <row r="517" spans="15:18" x14ac:dyDescent="0.2">
      <c r="O517"/>
      <c r="R517"/>
    </row>
    <row r="518" spans="15:18" x14ac:dyDescent="0.2">
      <c r="O518"/>
      <c r="R518"/>
    </row>
    <row r="519" spans="15:18" x14ac:dyDescent="0.2">
      <c r="O519"/>
      <c r="R519"/>
    </row>
    <row r="520" spans="15:18" x14ac:dyDescent="0.2">
      <c r="O520"/>
      <c r="R520"/>
    </row>
    <row r="521" spans="15:18" x14ac:dyDescent="0.2">
      <c r="O521"/>
      <c r="R521"/>
    </row>
    <row r="522" spans="15:18" x14ac:dyDescent="0.2">
      <c r="O522"/>
      <c r="R522"/>
    </row>
    <row r="523" spans="15:18" x14ac:dyDescent="0.2">
      <c r="O523"/>
      <c r="R523"/>
    </row>
    <row r="524" spans="15:18" x14ac:dyDescent="0.2">
      <c r="O524"/>
      <c r="R524"/>
    </row>
    <row r="525" spans="15:18" x14ac:dyDescent="0.2">
      <c r="O525"/>
      <c r="R525"/>
    </row>
    <row r="526" spans="15:18" x14ac:dyDescent="0.2">
      <c r="O526"/>
      <c r="R526"/>
    </row>
    <row r="527" spans="15:18" x14ac:dyDescent="0.2">
      <c r="O527"/>
      <c r="R527"/>
    </row>
    <row r="528" spans="15:18" x14ac:dyDescent="0.2">
      <c r="O528"/>
      <c r="R528"/>
    </row>
    <row r="529" spans="15:18" x14ac:dyDescent="0.2">
      <c r="O529"/>
      <c r="R529"/>
    </row>
    <row r="530" spans="15:18" x14ac:dyDescent="0.2">
      <c r="O530"/>
      <c r="R530"/>
    </row>
    <row r="531" spans="15:18" x14ac:dyDescent="0.2">
      <c r="O531"/>
      <c r="R531"/>
    </row>
    <row r="532" spans="15:18" x14ac:dyDescent="0.2">
      <c r="O532"/>
      <c r="R532"/>
    </row>
    <row r="533" spans="15:18" x14ac:dyDescent="0.2">
      <c r="O533"/>
      <c r="R533"/>
    </row>
    <row r="534" spans="15:18" x14ac:dyDescent="0.2">
      <c r="O534"/>
      <c r="R534"/>
    </row>
    <row r="535" spans="15:18" x14ac:dyDescent="0.2">
      <c r="O535"/>
      <c r="R535"/>
    </row>
    <row r="536" spans="15:18" x14ac:dyDescent="0.2">
      <c r="O536"/>
      <c r="R536"/>
    </row>
    <row r="537" spans="15:18" x14ac:dyDescent="0.2">
      <c r="O537"/>
      <c r="R537"/>
    </row>
    <row r="538" spans="15:18" x14ac:dyDescent="0.2">
      <c r="O538"/>
      <c r="R538"/>
    </row>
    <row r="539" spans="15:18" x14ac:dyDescent="0.2">
      <c r="O539"/>
      <c r="R539"/>
    </row>
    <row r="540" spans="15:18" x14ac:dyDescent="0.2">
      <c r="O540"/>
      <c r="R540"/>
    </row>
    <row r="541" spans="15:18" x14ac:dyDescent="0.2">
      <c r="O541"/>
      <c r="R541"/>
    </row>
    <row r="542" spans="15:18" x14ac:dyDescent="0.2">
      <c r="O542"/>
      <c r="R542"/>
    </row>
    <row r="543" spans="15:18" x14ac:dyDescent="0.2">
      <c r="O543"/>
      <c r="R543"/>
    </row>
    <row r="544" spans="15:18" x14ac:dyDescent="0.2">
      <c r="O544"/>
      <c r="R544"/>
    </row>
    <row r="545" spans="15:18" x14ac:dyDescent="0.2">
      <c r="O545"/>
      <c r="R545"/>
    </row>
    <row r="546" spans="15:18" x14ac:dyDescent="0.2">
      <c r="O546"/>
      <c r="R546"/>
    </row>
    <row r="547" spans="15:18" x14ac:dyDescent="0.2">
      <c r="O547"/>
      <c r="R547"/>
    </row>
    <row r="548" spans="15:18" x14ac:dyDescent="0.2">
      <c r="O548"/>
      <c r="R548"/>
    </row>
    <row r="549" spans="15:18" x14ac:dyDescent="0.2">
      <c r="O549"/>
      <c r="R549"/>
    </row>
    <row r="550" spans="15:18" x14ac:dyDescent="0.2">
      <c r="O550"/>
      <c r="R550"/>
    </row>
    <row r="551" spans="15:18" x14ac:dyDescent="0.2">
      <c r="O551"/>
      <c r="R551"/>
    </row>
    <row r="552" spans="15:18" x14ac:dyDescent="0.2">
      <c r="O552"/>
      <c r="R552"/>
    </row>
    <row r="553" spans="15:18" x14ac:dyDescent="0.2">
      <c r="O553"/>
      <c r="R553"/>
    </row>
    <row r="554" spans="15:18" x14ac:dyDescent="0.2">
      <c r="O554"/>
      <c r="R554"/>
    </row>
    <row r="555" spans="15:18" x14ac:dyDescent="0.2">
      <c r="O555"/>
      <c r="R555"/>
    </row>
    <row r="556" spans="15:18" x14ac:dyDescent="0.2">
      <c r="O556"/>
      <c r="R556"/>
    </row>
    <row r="557" spans="15:18" x14ac:dyDescent="0.2">
      <c r="O557"/>
      <c r="R557"/>
    </row>
    <row r="558" spans="15:18" x14ac:dyDescent="0.2">
      <c r="O558"/>
      <c r="R558"/>
    </row>
    <row r="559" spans="15:18" x14ac:dyDescent="0.2">
      <c r="O559"/>
      <c r="R559"/>
    </row>
    <row r="560" spans="15:18" x14ac:dyDescent="0.2">
      <c r="O560"/>
      <c r="R560"/>
    </row>
    <row r="561" spans="15:18" x14ac:dyDescent="0.2">
      <c r="O561"/>
      <c r="R561"/>
    </row>
    <row r="562" spans="15:18" x14ac:dyDescent="0.2">
      <c r="O562"/>
      <c r="R562"/>
    </row>
    <row r="563" spans="15:18" x14ac:dyDescent="0.2">
      <c r="O563"/>
      <c r="R563"/>
    </row>
    <row r="564" spans="15:18" x14ac:dyDescent="0.2">
      <c r="O564"/>
      <c r="R564"/>
    </row>
    <row r="565" spans="15:18" x14ac:dyDescent="0.2">
      <c r="O565"/>
      <c r="R565"/>
    </row>
    <row r="566" spans="15:18" x14ac:dyDescent="0.2">
      <c r="O566"/>
      <c r="R566"/>
    </row>
    <row r="567" spans="15:18" x14ac:dyDescent="0.2">
      <c r="O567"/>
      <c r="R567"/>
    </row>
    <row r="568" spans="15:18" x14ac:dyDescent="0.2">
      <c r="O568"/>
      <c r="R568"/>
    </row>
    <row r="569" spans="15:18" x14ac:dyDescent="0.2">
      <c r="O569"/>
      <c r="R569"/>
    </row>
    <row r="570" spans="15:18" x14ac:dyDescent="0.2">
      <c r="O570"/>
      <c r="R570"/>
    </row>
    <row r="571" spans="15:18" x14ac:dyDescent="0.2">
      <c r="O571"/>
      <c r="R571"/>
    </row>
    <row r="572" spans="15:18" x14ac:dyDescent="0.2">
      <c r="O572"/>
      <c r="R572"/>
    </row>
    <row r="573" spans="15:18" x14ac:dyDescent="0.2">
      <c r="O573"/>
      <c r="R573"/>
    </row>
    <row r="574" spans="15:18" x14ac:dyDescent="0.2">
      <c r="O574"/>
      <c r="R574"/>
    </row>
    <row r="575" spans="15:18" x14ac:dyDescent="0.2">
      <c r="O575"/>
      <c r="R575"/>
    </row>
    <row r="576" spans="15:18" x14ac:dyDescent="0.2">
      <c r="O576"/>
      <c r="R576"/>
    </row>
    <row r="577" spans="15:18" x14ac:dyDescent="0.2">
      <c r="O577"/>
      <c r="R577"/>
    </row>
    <row r="578" spans="15:18" x14ac:dyDescent="0.2">
      <c r="O578"/>
      <c r="R578"/>
    </row>
    <row r="579" spans="15:18" x14ac:dyDescent="0.2">
      <c r="O579"/>
      <c r="R579"/>
    </row>
    <row r="580" spans="15:18" x14ac:dyDescent="0.2">
      <c r="O580"/>
      <c r="R580"/>
    </row>
    <row r="581" spans="15:18" x14ac:dyDescent="0.2">
      <c r="O581"/>
      <c r="R581"/>
    </row>
    <row r="582" spans="15:18" x14ac:dyDescent="0.2">
      <c r="O582"/>
      <c r="R582"/>
    </row>
    <row r="583" spans="15:18" x14ac:dyDescent="0.2">
      <c r="O583"/>
      <c r="R583"/>
    </row>
    <row r="584" spans="15:18" x14ac:dyDescent="0.2">
      <c r="O584"/>
      <c r="R584"/>
    </row>
    <row r="585" spans="15:18" x14ac:dyDescent="0.2">
      <c r="O585"/>
      <c r="R585"/>
    </row>
    <row r="586" spans="15:18" x14ac:dyDescent="0.2">
      <c r="O586"/>
      <c r="R586"/>
    </row>
    <row r="587" spans="15:18" x14ac:dyDescent="0.2">
      <c r="O587"/>
      <c r="R587"/>
    </row>
    <row r="588" spans="15:18" x14ac:dyDescent="0.2">
      <c r="O588"/>
      <c r="R588"/>
    </row>
    <row r="589" spans="15:18" x14ac:dyDescent="0.2">
      <c r="O589"/>
      <c r="R589"/>
    </row>
    <row r="590" spans="15:18" x14ac:dyDescent="0.2">
      <c r="O590"/>
      <c r="R590"/>
    </row>
    <row r="591" spans="15:18" x14ac:dyDescent="0.2">
      <c r="O591"/>
      <c r="R591"/>
    </row>
    <row r="592" spans="15:18" x14ac:dyDescent="0.2">
      <c r="O592"/>
      <c r="R592"/>
    </row>
    <row r="593" spans="15:18" x14ac:dyDescent="0.2">
      <c r="O593"/>
      <c r="R593"/>
    </row>
    <row r="594" spans="15:18" x14ac:dyDescent="0.2">
      <c r="O594"/>
      <c r="R594"/>
    </row>
    <row r="595" spans="15:18" x14ac:dyDescent="0.2">
      <c r="O595"/>
      <c r="R595"/>
    </row>
    <row r="596" spans="15:18" x14ac:dyDescent="0.2">
      <c r="O596"/>
      <c r="R596"/>
    </row>
    <row r="597" spans="15:18" x14ac:dyDescent="0.2">
      <c r="O597"/>
      <c r="R597"/>
    </row>
    <row r="598" spans="15:18" x14ac:dyDescent="0.2">
      <c r="O598"/>
      <c r="R598"/>
    </row>
    <row r="599" spans="15:18" x14ac:dyDescent="0.2">
      <c r="O599"/>
      <c r="R599"/>
    </row>
    <row r="600" spans="15:18" x14ac:dyDescent="0.2">
      <c r="O600"/>
      <c r="R600"/>
    </row>
    <row r="601" spans="15:18" x14ac:dyDescent="0.2">
      <c r="O601"/>
      <c r="R601"/>
    </row>
    <row r="602" spans="15:18" x14ac:dyDescent="0.2">
      <c r="O602"/>
      <c r="R602"/>
    </row>
    <row r="603" spans="15:18" x14ac:dyDescent="0.2">
      <c r="O603"/>
      <c r="R603"/>
    </row>
    <row r="604" spans="15:18" x14ac:dyDescent="0.2">
      <c r="O604"/>
      <c r="R604"/>
    </row>
    <row r="605" spans="15:18" x14ac:dyDescent="0.2">
      <c r="O605"/>
      <c r="R605"/>
    </row>
    <row r="606" spans="15:18" x14ac:dyDescent="0.2">
      <c r="O606"/>
      <c r="R606"/>
    </row>
    <row r="607" spans="15:18" x14ac:dyDescent="0.2">
      <c r="O607"/>
      <c r="R607"/>
    </row>
    <row r="608" spans="15:18" x14ac:dyDescent="0.2">
      <c r="O608"/>
      <c r="R608"/>
    </row>
    <row r="609" spans="15:18" x14ac:dyDescent="0.2">
      <c r="O609"/>
      <c r="R609"/>
    </row>
    <row r="610" spans="15:18" x14ac:dyDescent="0.2">
      <c r="O610"/>
      <c r="R610"/>
    </row>
    <row r="611" spans="15:18" x14ac:dyDescent="0.2">
      <c r="O611"/>
      <c r="R611"/>
    </row>
    <row r="612" spans="15:18" x14ac:dyDescent="0.2">
      <c r="O612"/>
      <c r="R612"/>
    </row>
    <row r="613" spans="15:18" x14ac:dyDescent="0.2">
      <c r="O613"/>
      <c r="R613"/>
    </row>
    <row r="614" spans="15:18" x14ac:dyDescent="0.2">
      <c r="O614"/>
      <c r="R614"/>
    </row>
    <row r="615" spans="15:18" x14ac:dyDescent="0.2">
      <c r="O615"/>
      <c r="R615"/>
    </row>
    <row r="616" spans="15:18" x14ac:dyDescent="0.2">
      <c r="O616"/>
      <c r="R616"/>
    </row>
    <row r="617" spans="15:18" x14ac:dyDescent="0.2">
      <c r="O617"/>
      <c r="R617"/>
    </row>
    <row r="618" spans="15:18" x14ac:dyDescent="0.2">
      <c r="O618"/>
      <c r="R618"/>
    </row>
    <row r="619" spans="15:18" x14ac:dyDescent="0.2">
      <c r="O619"/>
      <c r="R619"/>
    </row>
    <row r="620" spans="15:18" x14ac:dyDescent="0.2">
      <c r="O620"/>
      <c r="R620"/>
    </row>
    <row r="621" spans="15:18" x14ac:dyDescent="0.2">
      <c r="O621"/>
      <c r="R621"/>
    </row>
    <row r="622" spans="15:18" x14ac:dyDescent="0.2">
      <c r="O622"/>
      <c r="R622"/>
    </row>
    <row r="623" spans="15:18" x14ac:dyDescent="0.2">
      <c r="O623"/>
      <c r="R623"/>
    </row>
    <row r="624" spans="15:18" x14ac:dyDescent="0.2">
      <c r="O624"/>
      <c r="R624"/>
    </row>
    <row r="625" spans="15:18" x14ac:dyDescent="0.2">
      <c r="O625"/>
      <c r="R625"/>
    </row>
    <row r="626" spans="15:18" x14ac:dyDescent="0.2">
      <c r="O626"/>
      <c r="R626"/>
    </row>
    <row r="627" spans="15:18" x14ac:dyDescent="0.2">
      <c r="O627"/>
      <c r="R627"/>
    </row>
    <row r="628" spans="15:18" x14ac:dyDescent="0.2">
      <c r="O628"/>
      <c r="R628"/>
    </row>
    <row r="629" spans="15:18" x14ac:dyDescent="0.2">
      <c r="O629"/>
      <c r="R629"/>
    </row>
    <row r="630" spans="15:18" x14ac:dyDescent="0.2">
      <c r="O630"/>
      <c r="R630"/>
    </row>
    <row r="631" spans="15:18" x14ac:dyDescent="0.2">
      <c r="O631"/>
      <c r="R631"/>
    </row>
    <row r="632" spans="15:18" x14ac:dyDescent="0.2">
      <c r="O632"/>
      <c r="R632"/>
    </row>
    <row r="633" spans="15:18" x14ac:dyDescent="0.2">
      <c r="O633"/>
      <c r="R633"/>
    </row>
    <row r="634" spans="15:18" x14ac:dyDescent="0.2">
      <c r="O634"/>
      <c r="R634"/>
    </row>
    <row r="635" spans="15:18" x14ac:dyDescent="0.2">
      <c r="O635"/>
      <c r="R635"/>
    </row>
    <row r="636" spans="15:18" x14ac:dyDescent="0.2">
      <c r="O636"/>
      <c r="R636"/>
    </row>
    <row r="637" spans="15:18" x14ac:dyDescent="0.2">
      <c r="O637"/>
      <c r="R637"/>
    </row>
    <row r="638" spans="15:18" x14ac:dyDescent="0.2">
      <c r="O638"/>
      <c r="R638"/>
    </row>
    <row r="639" spans="15:18" x14ac:dyDescent="0.2">
      <c r="O639"/>
      <c r="R639"/>
    </row>
    <row r="640" spans="15:18" x14ac:dyDescent="0.2">
      <c r="O640"/>
      <c r="R640"/>
    </row>
    <row r="641" spans="15:18" x14ac:dyDescent="0.2">
      <c r="O641"/>
      <c r="R641"/>
    </row>
    <row r="642" spans="15:18" x14ac:dyDescent="0.2">
      <c r="O642"/>
      <c r="R642"/>
    </row>
    <row r="643" spans="15:18" x14ac:dyDescent="0.2">
      <c r="O643"/>
      <c r="R643"/>
    </row>
    <row r="644" spans="15:18" x14ac:dyDescent="0.2">
      <c r="O644"/>
      <c r="R644"/>
    </row>
    <row r="645" spans="15:18" x14ac:dyDescent="0.2">
      <c r="O645"/>
      <c r="R645"/>
    </row>
    <row r="646" spans="15:18" x14ac:dyDescent="0.2">
      <c r="O646"/>
      <c r="R646"/>
    </row>
    <row r="647" spans="15:18" x14ac:dyDescent="0.2">
      <c r="O647"/>
      <c r="R647"/>
    </row>
    <row r="648" spans="15:18" x14ac:dyDescent="0.2">
      <c r="O648"/>
      <c r="R648"/>
    </row>
    <row r="649" spans="15:18" x14ac:dyDescent="0.2">
      <c r="O649"/>
      <c r="R649"/>
    </row>
    <row r="650" spans="15:18" x14ac:dyDescent="0.2">
      <c r="O650"/>
      <c r="R650"/>
    </row>
    <row r="651" spans="15:18" x14ac:dyDescent="0.2">
      <c r="O651"/>
      <c r="R651"/>
    </row>
    <row r="652" spans="15:18" x14ac:dyDescent="0.2">
      <c r="O652"/>
      <c r="R652"/>
    </row>
    <row r="653" spans="15:18" x14ac:dyDescent="0.2">
      <c r="O653"/>
      <c r="R653"/>
    </row>
    <row r="654" spans="15:18" x14ac:dyDescent="0.2">
      <c r="O654"/>
      <c r="R654"/>
    </row>
    <row r="655" spans="15:18" x14ac:dyDescent="0.2">
      <c r="O655"/>
      <c r="R655"/>
    </row>
    <row r="656" spans="15:18" x14ac:dyDescent="0.2">
      <c r="O656"/>
      <c r="R656"/>
    </row>
    <row r="657" spans="15:18" x14ac:dyDescent="0.2">
      <c r="O657"/>
      <c r="R657"/>
    </row>
    <row r="658" spans="15:18" x14ac:dyDescent="0.2">
      <c r="O658"/>
      <c r="R658"/>
    </row>
    <row r="659" spans="15:18" x14ac:dyDescent="0.2">
      <c r="O659"/>
      <c r="R659"/>
    </row>
    <row r="660" spans="15:18" x14ac:dyDescent="0.2">
      <c r="O660"/>
      <c r="R660"/>
    </row>
    <row r="661" spans="15:18" x14ac:dyDescent="0.2">
      <c r="O661"/>
      <c r="R661"/>
    </row>
    <row r="662" spans="15:18" x14ac:dyDescent="0.2">
      <c r="O662"/>
      <c r="R662"/>
    </row>
    <row r="663" spans="15:18" x14ac:dyDescent="0.2">
      <c r="O663"/>
      <c r="R663"/>
    </row>
    <row r="664" spans="15:18" x14ac:dyDescent="0.2">
      <c r="O664"/>
      <c r="R664"/>
    </row>
    <row r="665" spans="15:18" x14ac:dyDescent="0.2">
      <c r="O665"/>
      <c r="R665"/>
    </row>
    <row r="666" spans="15:18" x14ac:dyDescent="0.2">
      <c r="O666"/>
      <c r="R666"/>
    </row>
    <row r="667" spans="15:18" x14ac:dyDescent="0.2">
      <c r="O667"/>
      <c r="R667"/>
    </row>
    <row r="668" spans="15:18" x14ac:dyDescent="0.2">
      <c r="O668"/>
      <c r="R668"/>
    </row>
    <row r="669" spans="15:18" x14ac:dyDescent="0.2">
      <c r="O669"/>
      <c r="R669"/>
    </row>
    <row r="670" spans="15:18" x14ac:dyDescent="0.2">
      <c r="O670"/>
      <c r="R670"/>
    </row>
    <row r="671" spans="15:18" x14ac:dyDescent="0.2">
      <c r="O671"/>
      <c r="R671"/>
    </row>
    <row r="672" spans="15:18" x14ac:dyDescent="0.2">
      <c r="O672"/>
      <c r="R672"/>
    </row>
    <row r="673" spans="15:18" x14ac:dyDescent="0.2">
      <c r="O673"/>
      <c r="R673"/>
    </row>
    <row r="674" spans="15:18" x14ac:dyDescent="0.2">
      <c r="O674"/>
      <c r="R674"/>
    </row>
    <row r="675" spans="15:18" x14ac:dyDescent="0.2">
      <c r="O675"/>
      <c r="R675"/>
    </row>
    <row r="676" spans="15:18" x14ac:dyDescent="0.2">
      <c r="O676"/>
      <c r="R676"/>
    </row>
    <row r="677" spans="15:18" x14ac:dyDescent="0.2">
      <c r="O677"/>
      <c r="R677"/>
    </row>
    <row r="678" spans="15:18" x14ac:dyDescent="0.2">
      <c r="O678"/>
      <c r="R678"/>
    </row>
    <row r="679" spans="15:18" x14ac:dyDescent="0.2">
      <c r="O679"/>
      <c r="R679"/>
    </row>
    <row r="680" spans="15:18" x14ac:dyDescent="0.2">
      <c r="O680"/>
      <c r="R680"/>
    </row>
    <row r="681" spans="15:18" x14ac:dyDescent="0.2">
      <c r="O681"/>
      <c r="R681"/>
    </row>
    <row r="682" spans="15:18" x14ac:dyDescent="0.2">
      <c r="O682"/>
      <c r="R682"/>
    </row>
    <row r="683" spans="15:18" x14ac:dyDescent="0.2">
      <c r="O683"/>
      <c r="R683"/>
    </row>
    <row r="684" spans="15:18" x14ac:dyDescent="0.2">
      <c r="O684"/>
      <c r="R684"/>
    </row>
    <row r="685" spans="15:18" x14ac:dyDescent="0.2">
      <c r="O685"/>
      <c r="R685"/>
    </row>
    <row r="686" spans="15:18" x14ac:dyDescent="0.2">
      <c r="O686"/>
      <c r="R686"/>
    </row>
    <row r="687" spans="15:18" x14ac:dyDescent="0.2">
      <c r="O687"/>
      <c r="R687"/>
    </row>
    <row r="688" spans="15:18" x14ac:dyDescent="0.2">
      <c r="O688"/>
      <c r="R688"/>
    </row>
    <row r="689" spans="15:18" x14ac:dyDescent="0.2">
      <c r="O689"/>
      <c r="R689"/>
    </row>
    <row r="690" spans="15:18" x14ac:dyDescent="0.2">
      <c r="O690"/>
      <c r="R690"/>
    </row>
    <row r="691" spans="15:18" x14ac:dyDescent="0.2">
      <c r="O691"/>
      <c r="R691"/>
    </row>
    <row r="692" spans="15:18" x14ac:dyDescent="0.2">
      <c r="O692"/>
      <c r="R692"/>
    </row>
    <row r="693" spans="15:18" x14ac:dyDescent="0.2">
      <c r="O693"/>
      <c r="R693"/>
    </row>
    <row r="694" spans="15:18" x14ac:dyDescent="0.2">
      <c r="O694"/>
      <c r="R694"/>
    </row>
    <row r="695" spans="15:18" x14ac:dyDescent="0.2">
      <c r="O695"/>
      <c r="R695"/>
    </row>
    <row r="696" spans="15:18" x14ac:dyDescent="0.2">
      <c r="O696"/>
      <c r="R696"/>
    </row>
    <row r="697" spans="15:18" x14ac:dyDescent="0.2">
      <c r="O697"/>
      <c r="R697"/>
    </row>
    <row r="698" spans="15:18" x14ac:dyDescent="0.2">
      <c r="O698"/>
      <c r="R698"/>
    </row>
    <row r="699" spans="15:18" x14ac:dyDescent="0.2">
      <c r="O699"/>
      <c r="R699"/>
    </row>
    <row r="700" spans="15:18" x14ac:dyDescent="0.2">
      <c r="O700"/>
      <c r="R700"/>
    </row>
    <row r="701" spans="15:18" x14ac:dyDescent="0.2">
      <c r="O701"/>
      <c r="R701"/>
    </row>
    <row r="702" spans="15:18" x14ac:dyDescent="0.2">
      <c r="O702"/>
      <c r="R702"/>
    </row>
    <row r="703" spans="15:18" x14ac:dyDescent="0.2">
      <c r="O703"/>
      <c r="R703"/>
    </row>
    <row r="704" spans="15:18" x14ac:dyDescent="0.2">
      <c r="O704"/>
      <c r="R704"/>
    </row>
    <row r="705" spans="15:18" x14ac:dyDescent="0.2">
      <c r="O705"/>
      <c r="R705"/>
    </row>
    <row r="706" spans="15:18" x14ac:dyDescent="0.2">
      <c r="O706"/>
      <c r="R706"/>
    </row>
    <row r="707" spans="15:18" x14ac:dyDescent="0.2">
      <c r="O707"/>
      <c r="R707"/>
    </row>
    <row r="708" spans="15:18" x14ac:dyDescent="0.2">
      <c r="O708"/>
      <c r="R708"/>
    </row>
    <row r="709" spans="15:18" x14ac:dyDescent="0.2">
      <c r="O709"/>
      <c r="R709"/>
    </row>
    <row r="710" spans="15:18" x14ac:dyDescent="0.2">
      <c r="O710"/>
      <c r="R710"/>
    </row>
    <row r="711" spans="15:18" x14ac:dyDescent="0.2">
      <c r="O711"/>
      <c r="R711"/>
    </row>
  </sheetData>
  <mergeCells count="169">
    <mergeCell ref="B96:C96"/>
    <mergeCell ref="B97:C97"/>
    <mergeCell ref="B98:C98"/>
    <mergeCell ref="B75:C75"/>
    <mergeCell ref="B82:C82"/>
    <mergeCell ref="B76:C76"/>
    <mergeCell ref="B77:C77"/>
    <mergeCell ref="B78:C78"/>
    <mergeCell ref="B79:C79"/>
    <mergeCell ref="B80:C80"/>
    <mergeCell ref="B81:C81"/>
    <mergeCell ref="Q3:Q5"/>
    <mergeCell ref="B20:C20"/>
    <mergeCell ref="B21:C21"/>
    <mergeCell ref="B40:C40"/>
    <mergeCell ref="B17:C17"/>
    <mergeCell ref="B18:C18"/>
    <mergeCell ref="B23:C23"/>
    <mergeCell ref="F55:F56"/>
    <mergeCell ref="G55:G56"/>
    <mergeCell ref="H55:H56"/>
    <mergeCell ref="B22:C22"/>
    <mergeCell ref="B25:C25"/>
    <mergeCell ref="B29:C29"/>
    <mergeCell ref="B24:C24"/>
    <mergeCell ref="B32:C32"/>
    <mergeCell ref="B39:C39"/>
    <mergeCell ref="B43:C43"/>
    <mergeCell ref="B44:C44"/>
    <mergeCell ref="B45:C45"/>
    <mergeCell ref="B46:C46"/>
    <mergeCell ref="B47:C47"/>
    <mergeCell ref="C6:D6"/>
    <mergeCell ref="E6:E9"/>
    <mergeCell ref="I55:I56"/>
    <mergeCell ref="A87:A88"/>
    <mergeCell ref="B87:C88"/>
    <mergeCell ref="D87:D88"/>
    <mergeCell ref="F87:F88"/>
    <mergeCell ref="G87:G88"/>
    <mergeCell ref="B84:C84"/>
    <mergeCell ref="B58:C58"/>
    <mergeCell ref="B16:C16"/>
    <mergeCell ref="B66:C66"/>
    <mergeCell ref="B60:C60"/>
    <mergeCell ref="B68:C68"/>
    <mergeCell ref="B69:C69"/>
    <mergeCell ref="B70:C70"/>
    <mergeCell ref="B48:C48"/>
    <mergeCell ref="B49:C49"/>
    <mergeCell ref="B50:C50"/>
    <mergeCell ref="B72:C72"/>
    <mergeCell ref="B73:C73"/>
    <mergeCell ref="B41:C41"/>
    <mergeCell ref="B42:C42"/>
    <mergeCell ref="B65:C65"/>
    <mergeCell ref="B74:C74"/>
    <mergeCell ref="B71:C71"/>
    <mergeCell ref="E86:E88"/>
    <mergeCell ref="A2:N2"/>
    <mergeCell ref="D84:E84"/>
    <mergeCell ref="B31:C31"/>
    <mergeCell ref="B26:C26"/>
    <mergeCell ref="B28:C28"/>
    <mergeCell ref="B27:C27"/>
    <mergeCell ref="B10:C10"/>
    <mergeCell ref="B11:C11"/>
    <mergeCell ref="B12:C12"/>
    <mergeCell ref="B13:C13"/>
    <mergeCell ref="B14:C14"/>
    <mergeCell ref="B52:C52"/>
    <mergeCell ref="B33:C33"/>
    <mergeCell ref="B15:C15"/>
    <mergeCell ref="B34:C34"/>
    <mergeCell ref="B61:C61"/>
    <mergeCell ref="B35:C35"/>
    <mergeCell ref="B37:C37"/>
    <mergeCell ref="B51:C51"/>
    <mergeCell ref="D52:E52"/>
    <mergeCell ref="B38:C38"/>
    <mergeCell ref="A6:A9"/>
    <mergeCell ref="B30:C30"/>
    <mergeCell ref="B36:C36"/>
    <mergeCell ref="T4:T5"/>
    <mergeCell ref="U4:U5"/>
    <mergeCell ref="S3:U3"/>
    <mergeCell ref="V3:V5"/>
    <mergeCell ref="A4:A5"/>
    <mergeCell ref="B4:C5"/>
    <mergeCell ref="D4:D5"/>
    <mergeCell ref="F4:F5"/>
    <mergeCell ref="G4:G5"/>
    <mergeCell ref="H4:H5"/>
    <mergeCell ref="I4:I5"/>
    <mergeCell ref="J4:J5"/>
    <mergeCell ref="R3:R5"/>
    <mergeCell ref="S4:S5"/>
    <mergeCell ref="A3:D3"/>
    <mergeCell ref="E3:E5"/>
    <mergeCell ref="F3:J3"/>
    <mergeCell ref="K3:N3"/>
    <mergeCell ref="P3:P5"/>
    <mergeCell ref="K4:K5"/>
    <mergeCell ref="L4:L5"/>
    <mergeCell ref="M4:M5"/>
    <mergeCell ref="N4:N5"/>
    <mergeCell ref="O3:O5"/>
    <mergeCell ref="I87:I88"/>
    <mergeCell ref="U87:U88"/>
    <mergeCell ref="V87:V88"/>
    <mergeCell ref="P86:P88"/>
    <mergeCell ref="S86:U86"/>
    <mergeCell ref="K86:N86"/>
    <mergeCell ref="K87:K88"/>
    <mergeCell ref="L87:L88"/>
    <mergeCell ref="M87:M88"/>
    <mergeCell ref="N87:N88"/>
    <mergeCell ref="R86:R88"/>
    <mergeCell ref="T87:T88"/>
    <mergeCell ref="S87:S88"/>
    <mergeCell ref="O86:O88"/>
    <mergeCell ref="O54:O56"/>
    <mergeCell ref="O102:P102"/>
    <mergeCell ref="O84:P84"/>
    <mergeCell ref="B93:C93"/>
    <mergeCell ref="B62:C62"/>
    <mergeCell ref="F86:J86"/>
    <mergeCell ref="B92:C92"/>
    <mergeCell ref="B94:C94"/>
    <mergeCell ref="B59:C59"/>
    <mergeCell ref="B95:C95"/>
    <mergeCell ref="B90:C90"/>
    <mergeCell ref="B91:C91"/>
    <mergeCell ref="D100:E100"/>
    <mergeCell ref="D102:E102"/>
    <mergeCell ref="O100:P100"/>
    <mergeCell ref="B102:C102"/>
    <mergeCell ref="B89:C89"/>
    <mergeCell ref="B100:C100"/>
    <mergeCell ref="B63:C63"/>
    <mergeCell ref="B67:C67"/>
    <mergeCell ref="J87:J88"/>
    <mergeCell ref="A86:D86"/>
    <mergeCell ref="H87:H88"/>
    <mergeCell ref="B64:C64"/>
    <mergeCell ref="B19:C19"/>
    <mergeCell ref="O52:P52"/>
    <mergeCell ref="Q54:Q56"/>
    <mergeCell ref="Q86:Q88"/>
    <mergeCell ref="V55:V56"/>
    <mergeCell ref="B57:C57"/>
    <mergeCell ref="K55:K56"/>
    <mergeCell ref="S54:U54"/>
    <mergeCell ref="K54:N54"/>
    <mergeCell ref="U55:U56"/>
    <mergeCell ref="R54:R56"/>
    <mergeCell ref="J55:J56"/>
    <mergeCell ref="A54:D54"/>
    <mergeCell ref="E54:E56"/>
    <mergeCell ref="F54:J54"/>
    <mergeCell ref="A55:A56"/>
    <mergeCell ref="B55:C56"/>
    <mergeCell ref="D55:D56"/>
    <mergeCell ref="T55:T56"/>
    <mergeCell ref="L55:L56"/>
    <mergeCell ref="M55:M56"/>
    <mergeCell ref="N55:N56"/>
    <mergeCell ref="S55:S56"/>
    <mergeCell ref="P54:P5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8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Laci</dc:creator>
  <cp:lastModifiedBy>dasa.paszkiewiczova</cp:lastModifiedBy>
  <cp:lastPrinted>2024-02-13T09:32:50Z</cp:lastPrinted>
  <dcterms:created xsi:type="dcterms:W3CDTF">2017-11-29T15:59:03Z</dcterms:created>
  <dcterms:modified xsi:type="dcterms:W3CDTF">2024-02-13T09:32:56Z</dcterms:modified>
</cp:coreProperties>
</file>